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/Users/marieharantova/Documents/2 Výběrová řízení/VZ 2025/011 2025 Obec Vrskmaň Parkoviště  Zaječice + chodníky/Fin vyhlášení 011 2025/"/>
    </mc:Choice>
  </mc:AlternateContent>
  <xr:revisionPtr revIDLastSave="0" documentId="13_ncr:1_{CCF96364-7FBC-B04A-B9CA-36EC7501D32E}" xr6:coauthVersionLast="47" xr6:coauthVersionMax="47" xr10:uidLastSave="{00000000-0000-0000-0000-000000000000}"/>
  <bookViews>
    <workbookView xWindow="0" yWindow="500" windowWidth="67200" windowHeight="26600" activeTab="1" xr2:uid="{00000000-000D-0000-FFFF-FFFF00000000}"/>
  </bookViews>
  <sheets>
    <sheet name="Rekapitulace stavby" sheetId="1" r:id="rId1"/>
    <sheet name="NEBUDE REALIZOVÁNO - Neoceňujte" sheetId="2" r:id="rId2"/>
    <sheet name="SO b - Parkovací plocha B" sheetId="3" r:id="rId3"/>
    <sheet name="SO c - Chodník " sheetId="4" r:id="rId4"/>
    <sheet name="VON - Vedlejší a ostatní ..." sheetId="5" r:id="rId5"/>
    <sheet name="Pokyny pro vyplnění" sheetId="6" r:id="rId6"/>
  </sheets>
  <definedNames>
    <definedName name="_xlnm._FilterDatabase" localSheetId="1" hidden="1">'NEBUDE REALIZOVÁNO - Neoceňujte'!$C$92:$K$294</definedName>
    <definedName name="_xlnm._FilterDatabase" localSheetId="2" hidden="1">'SO b - Parkovací plocha B'!$C$92:$K$303</definedName>
    <definedName name="_xlnm._FilterDatabase" localSheetId="3" hidden="1">'SO c - Chodník '!$C$89:$K$186</definedName>
    <definedName name="_xlnm._FilterDatabase" localSheetId="4" hidden="1">'VON - Vedlejší a ostatní ...'!$C$83:$K$106</definedName>
    <definedName name="_xlnm.Print_Titles" localSheetId="1">'NEBUDE REALIZOVÁNO - Neoceňujte'!$92:$92</definedName>
    <definedName name="_xlnm.Print_Titles" localSheetId="0">'Rekapitulace stavby'!$52:$52</definedName>
    <definedName name="_xlnm.Print_Titles" localSheetId="2">'SO b - Parkovací plocha B'!$92:$92</definedName>
    <definedName name="_xlnm.Print_Titles" localSheetId="3">'SO c - Chodník '!$89:$89</definedName>
    <definedName name="_xlnm.Print_Titles" localSheetId="4">'VON - Vedlejší a ostatní ...'!$83:$83</definedName>
    <definedName name="_xlnm.Print_Area" localSheetId="1">'NEBUDE REALIZOVÁNO - Neoceňujte'!$C$4:$J$41,'NEBUDE REALIZOVÁNO - Neoceňujte'!$C$47:$J$72,'NEBUDE REALIZOVÁNO - Neoceňujte'!$C$78:$K$294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2">'SO b - Parkovací plocha B'!$C$4:$J$41,'SO b - Parkovací plocha B'!$C$47:$J$72,'SO b - Parkovací plocha B'!$C$78:$K$303</definedName>
    <definedName name="_xlnm.Print_Area" localSheetId="3">'SO c - Chodník '!$C$4:$J$41,'SO c - Chodník '!$C$47:$J$69,'SO c - Chodník '!$C$75:$K$186</definedName>
    <definedName name="_xlnm.Print_Area" localSheetId="4">'VON - Vedlejší a ostatní ...'!$C$4:$J$39,'VON - Vedlejší a ostatní ...'!$C$45:$J$65,'VON - Vedlejší a ostatní ...'!$C$71:$K$106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9" i="1" s="1"/>
  <c r="J35" i="5"/>
  <c r="AX59" i="1" s="1"/>
  <c r="BI104" i="5"/>
  <c r="BH104" i="5"/>
  <c r="BG104" i="5"/>
  <c r="BF104" i="5"/>
  <c r="T104" i="5"/>
  <c r="T103" i="5"/>
  <c r="R104" i="5"/>
  <c r="R103" i="5"/>
  <c r="P104" i="5"/>
  <c r="P103" i="5"/>
  <c r="BI100" i="5"/>
  <c r="BH100" i="5"/>
  <c r="BG100" i="5"/>
  <c r="BF100" i="5"/>
  <c r="T100" i="5"/>
  <c r="T99" i="5"/>
  <c r="R100" i="5"/>
  <c r="R99" i="5"/>
  <c r="P100" i="5"/>
  <c r="P99" i="5"/>
  <c r="BI96" i="5"/>
  <c r="BH96" i="5"/>
  <c r="BG96" i="5"/>
  <c r="BF96" i="5"/>
  <c r="T96" i="5"/>
  <c r="T95" i="5"/>
  <c r="R96" i="5"/>
  <c r="R95" i="5"/>
  <c r="P96" i="5"/>
  <c r="P95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7" i="5"/>
  <c r="BH87" i="5"/>
  <c r="BG87" i="5"/>
  <c r="BF87" i="5"/>
  <c r="T87" i="5"/>
  <c r="R87" i="5"/>
  <c r="P87" i="5"/>
  <c r="F78" i="5"/>
  <c r="E76" i="5"/>
  <c r="F52" i="5"/>
  <c r="E50" i="5"/>
  <c r="J24" i="5"/>
  <c r="E24" i="5"/>
  <c r="J81" i="5" s="1"/>
  <c r="J23" i="5"/>
  <c r="J21" i="5"/>
  <c r="E21" i="5"/>
  <c r="J80" i="5" s="1"/>
  <c r="J20" i="5"/>
  <c r="J18" i="5"/>
  <c r="E18" i="5"/>
  <c r="F81" i="5" s="1"/>
  <c r="J17" i="5"/>
  <c r="J15" i="5"/>
  <c r="E15" i="5"/>
  <c r="F54" i="5" s="1"/>
  <c r="J14" i="5"/>
  <c r="J12" i="5"/>
  <c r="J78" i="5" s="1"/>
  <c r="E7" i="5"/>
  <c r="E74" i="5" s="1"/>
  <c r="J39" i="4"/>
  <c r="J38" i="4"/>
  <c r="AY58" i="1"/>
  <c r="J37" i="4"/>
  <c r="AX58" i="1"/>
  <c r="BI184" i="4"/>
  <c r="BH184" i="4"/>
  <c r="BG184" i="4"/>
  <c r="BF184" i="4"/>
  <c r="T184" i="4"/>
  <c r="T183" i="4"/>
  <c r="R184" i="4"/>
  <c r="R183" i="4"/>
  <c r="P184" i="4"/>
  <c r="P183" i="4" s="1"/>
  <c r="BI180" i="4"/>
  <c r="BH180" i="4"/>
  <c r="BG180" i="4"/>
  <c r="BF180" i="4"/>
  <c r="T180" i="4"/>
  <c r="R180" i="4"/>
  <c r="P180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2" i="4"/>
  <c r="BH122" i="4"/>
  <c r="BG122" i="4"/>
  <c r="BF122" i="4"/>
  <c r="T122" i="4"/>
  <c r="R122" i="4"/>
  <c r="P122" i="4"/>
  <c r="BI118" i="4"/>
  <c r="BH118" i="4"/>
  <c r="BG118" i="4"/>
  <c r="BF118" i="4"/>
  <c r="T118" i="4"/>
  <c r="R118" i="4"/>
  <c r="P118" i="4"/>
  <c r="BI111" i="4"/>
  <c r="BH111" i="4"/>
  <c r="BG111" i="4"/>
  <c r="BF111" i="4"/>
  <c r="T111" i="4"/>
  <c r="R111" i="4"/>
  <c r="P111" i="4"/>
  <c r="BI103" i="4"/>
  <c r="BH103" i="4"/>
  <c r="BG103" i="4"/>
  <c r="BF103" i="4"/>
  <c r="T103" i="4"/>
  <c r="R103" i="4"/>
  <c r="P103" i="4"/>
  <c r="BI98" i="4"/>
  <c r="BH98" i="4"/>
  <c r="BG98" i="4"/>
  <c r="BF98" i="4"/>
  <c r="T98" i="4"/>
  <c r="R98" i="4"/>
  <c r="P98" i="4"/>
  <c r="BI93" i="4"/>
  <c r="BH93" i="4"/>
  <c r="BG93" i="4"/>
  <c r="BF93" i="4"/>
  <c r="T93" i="4"/>
  <c r="R93" i="4"/>
  <c r="P93" i="4"/>
  <c r="F84" i="4"/>
  <c r="E82" i="4"/>
  <c r="F56" i="4"/>
  <c r="E54" i="4"/>
  <c r="J26" i="4"/>
  <c r="E26" i="4"/>
  <c r="J87" i="4" s="1"/>
  <c r="J25" i="4"/>
  <c r="J23" i="4"/>
  <c r="E23" i="4"/>
  <c r="J86" i="4" s="1"/>
  <c r="J22" i="4"/>
  <c r="J20" i="4"/>
  <c r="E20" i="4"/>
  <c r="F59" i="4" s="1"/>
  <c r="J19" i="4"/>
  <c r="J17" i="4"/>
  <c r="E17" i="4"/>
  <c r="F58" i="4" s="1"/>
  <c r="J16" i="4"/>
  <c r="J14" i="4"/>
  <c r="J56" i="4" s="1"/>
  <c r="E7" i="4"/>
  <c r="E78" i="4"/>
  <c r="J39" i="3"/>
  <c r="J38" i="3"/>
  <c r="AY57" i="1" s="1"/>
  <c r="J37" i="3"/>
  <c r="AX57" i="1" s="1"/>
  <c r="BI301" i="3"/>
  <c r="BH301" i="3"/>
  <c r="BG301" i="3"/>
  <c r="BF301" i="3"/>
  <c r="T301" i="3"/>
  <c r="T300" i="3" s="1"/>
  <c r="R301" i="3"/>
  <c r="R300" i="3"/>
  <c r="P301" i="3"/>
  <c r="P300" i="3" s="1"/>
  <c r="BI295" i="3"/>
  <c r="BH295" i="3"/>
  <c r="BG295" i="3"/>
  <c r="BF295" i="3"/>
  <c r="T295" i="3"/>
  <c r="R295" i="3"/>
  <c r="P295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BI237" i="3"/>
  <c r="BH237" i="3"/>
  <c r="BG237" i="3"/>
  <c r="BF237" i="3"/>
  <c r="T237" i="3"/>
  <c r="R237" i="3"/>
  <c r="P237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1" i="3"/>
  <c r="BH221" i="3"/>
  <c r="BG221" i="3"/>
  <c r="BF221" i="3"/>
  <c r="T221" i="3"/>
  <c r="R221" i="3"/>
  <c r="P221" i="3"/>
  <c r="BI215" i="3"/>
  <c r="BH215" i="3"/>
  <c r="BG215" i="3"/>
  <c r="BF215" i="3"/>
  <c r="T215" i="3"/>
  <c r="R215" i="3"/>
  <c r="P215" i="3"/>
  <c r="BI209" i="3"/>
  <c r="BH209" i="3"/>
  <c r="BG209" i="3"/>
  <c r="BF209" i="3"/>
  <c r="T209" i="3"/>
  <c r="R209" i="3"/>
  <c r="P209" i="3"/>
  <c r="BI203" i="3"/>
  <c r="BH203" i="3"/>
  <c r="BG203" i="3"/>
  <c r="BF203" i="3"/>
  <c r="T203" i="3"/>
  <c r="T202" i="3"/>
  <c r="R203" i="3"/>
  <c r="R202" i="3" s="1"/>
  <c r="P203" i="3"/>
  <c r="P202" i="3"/>
  <c r="BI197" i="3"/>
  <c r="BH197" i="3"/>
  <c r="BG197" i="3"/>
  <c r="BF197" i="3"/>
  <c r="T197" i="3"/>
  <c r="R197" i="3"/>
  <c r="P197" i="3"/>
  <c r="BI192" i="3"/>
  <c r="BH192" i="3"/>
  <c r="BG192" i="3"/>
  <c r="BF192" i="3"/>
  <c r="T192" i="3"/>
  <c r="R192" i="3"/>
  <c r="P192" i="3"/>
  <c r="BI187" i="3"/>
  <c r="BH187" i="3"/>
  <c r="BG187" i="3"/>
  <c r="BF187" i="3"/>
  <c r="T187" i="3"/>
  <c r="R187" i="3"/>
  <c r="P187" i="3"/>
  <c r="BI182" i="3"/>
  <c r="BH182" i="3"/>
  <c r="BG182" i="3"/>
  <c r="BF182" i="3"/>
  <c r="T182" i="3"/>
  <c r="R182" i="3"/>
  <c r="P182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BI118" i="3"/>
  <c r="BH118" i="3"/>
  <c r="BG118" i="3"/>
  <c r="BF118" i="3"/>
  <c r="T118" i="3"/>
  <c r="R118" i="3"/>
  <c r="P118" i="3"/>
  <c r="BI112" i="3"/>
  <c r="BH112" i="3"/>
  <c r="BG112" i="3"/>
  <c r="BF112" i="3"/>
  <c r="T112" i="3"/>
  <c r="R112" i="3"/>
  <c r="P112" i="3"/>
  <c r="BI106" i="3"/>
  <c r="BH106" i="3"/>
  <c r="BG106" i="3"/>
  <c r="BF106" i="3"/>
  <c r="T106" i="3"/>
  <c r="R106" i="3"/>
  <c r="P106" i="3"/>
  <c r="BI101" i="3"/>
  <c r="BH101" i="3"/>
  <c r="BG101" i="3"/>
  <c r="BF101" i="3"/>
  <c r="T101" i="3"/>
  <c r="R101" i="3"/>
  <c r="P101" i="3"/>
  <c r="BI96" i="3"/>
  <c r="BH96" i="3"/>
  <c r="BG96" i="3"/>
  <c r="BF96" i="3"/>
  <c r="T96" i="3"/>
  <c r="R96" i="3"/>
  <c r="P96" i="3"/>
  <c r="F87" i="3"/>
  <c r="E85" i="3"/>
  <c r="F56" i="3"/>
  <c r="E54" i="3"/>
  <c r="J26" i="3"/>
  <c r="E26" i="3"/>
  <c r="J90" i="3" s="1"/>
  <c r="J25" i="3"/>
  <c r="J23" i="3"/>
  <c r="E23" i="3"/>
  <c r="J58" i="3" s="1"/>
  <c r="J22" i="3"/>
  <c r="J20" i="3"/>
  <c r="E20" i="3"/>
  <c r="F59" i="3" s="1"/>
  <c r="J19" i="3"/>
  <c r="J17" i="3"/>
  <c r="E17" i="3"/>
  <c r="F58" i="3" s="1"/>
  <c r="J16" i="3"/>
  <c r="J14" i="3"/>
  <c r="J87" i="3" s="1"/>
  <c r="E7" i="3"/>
  <c r="E81" i="3" s="1"/>
  <c r="J39" i="2"/>
  <c r="J38" i="2"/>
  <c r="AY56" i="1" s="1"/>
  <c r="J37" i="2"/>
  <c r="AX56" i="1" s="1"/>
  <c r="BI292" i="2"/>
  <c r="BH292" i="2"/>
  <c r="BG292" i="2"/>
  <c r="BF292" i="2"/>
  <c r="T292" i="2"/>
  <c r="T291" i="2" s="1"/>
  <c r="R292" i="2"/>
  <c r="R291" i="2" s="1"/>
  <c r="P292" i="2"/>
  <c r="P291" i="2" s="1"/>
  <c r="BI286" i="2"/>
  <c r="BH286" i="2"/>
  <c r="BG286" i="2"/>
  <c r="BF286" i="2"/>
  <c r="T286" i="2"/>
  <c r="R286" i="2"/>
  <c r="P286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2" i="2"/>
  <c r="BH202" i="2"/>
  <c r="BG202" i="2"/>
  <c r="BF202" i="2"/>
  <c r="T202" i="2"/>
  <c r="T201" i="2"/>
  <c r="R202" i="2"/>
  <c r="R201" i="2" s="1"/>
  <c r="P202" i="2"/>
  <c r="P201" i="2" s="1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18" i="2"/>
  <c r="BH118" i="2"/>
  <c r="BG118" i="2"/>
  <c r="BF118" i="2"/>
  <c r="T118" i="2"/>
  <c r="R118" i="2"/>
  <c r="P118" i="2"/>
  <c r="BI112" i="2"/>
  <c r="BH112" i="2"/>
  <c r="BG112" i="2"/>
  <c r="BF112" i="2"/>
  <c r="T112" i="2"/>
  <c r="R112" i="2"/>
  <c r="P112" i="2"/>
  <c r="BI106" i="2"/>
  <c r="BH106" i="2"/>
  <c r="BG106" i="2"/>
  <c r="BF106" i="2"/>
  <c r="T106" i="2"/>
  <c r="R106" i="2"/>
  <c r="P106" i="2"/>
  <c r="BI101" i="2"/>
  <c r="BH101" i="2"/>
  <c r="BG101" i="2"/>
  <c r="BF101" i="2"/>
  <c r="T101" i="2"/>
  <c r="R101" i="2"/>
  <c r="P101" i="2"/>
  <c r="BI96" i="2"/>
  <c r="BH96" i="2"/>
  <c r="BG96" i="2"/>
  <c r="BF96" i="2"/>
  <c r="T96" i="2"/>
  <c r="R96" i="2"/>
  <c r="P96" i="2"/>
  <c r="F87" i="2"/>
  <c r="E85" i="2"/>
  <c r="F56" i="2"/>
  <c r="E54" i="2"/>
  <c r="J26" i="2"/>
  <c r="E26" i="2"/>
  <c r="J59" i="2" s="1"/>
  <c r="J25" i="2"/>
  <c r="J23" i="2"/>
  <c r="E23" i="2"/>
  <c r="J89" i="2" s="1"/>
  <c r="J22" i="2"/>
  <c r="J20" i="2"/>
  <c r="E20" i="2"/>
  <c r="F90" i="2" s="1"/>
  <c r="J19" i="2"/>
  <c r="J17" i="2"/>
  <c r="E17" i="2"/>
  <c r="F58" i="2" s="1"/>
  <c r="J16" i="2"/>
  <c r="J14" i="2"/>
  <c r="J87" i="2"/>
  <c r="E7" i="2"/>
  <c r="E50" i="2"/>
  <c r="L50" i="1"/>
  <c r="AM50" i="1"/>
  <c r="AM49" i="1"/>
  <c r="L49" i="1"/>
  <c r="AM47" i="1"/>
  <c r="L47" i="1"/>
  <c r="L45" i="1"/>
  <c r="L44" i="1"/>
  <c r="J261" i="2"/>
  <c r="J196" i="2"/>
  <c r="BK154" i="3"/>
  <c r="J259" i="3"/>
  <c r="J140" i="4"/>
  <c r="J215" i="3"/>
  <c r="BK273" i="3"/>
  <c r="BK156" i="4"/>
  <c r="J208" i="2"/>
  <c r="BK144" i="2"/>
  <c r="J202" i="2"/>
  <c r="J118" i="2"/>
  <c r="J164" i="3"/>
  <c r="BK148" i="2"/>
  <c r="BK270" i="2"/>
  <c r="BK265" i="2"/>
  <c r="J138" i="3"/>
  <c r="BK144" i="4"/>
  <c r="BK118" i="4"/>
  <c r="J227" i="2"/>
  <c r="BK249" i="2"/>
  <c r="J281" i="3"/>
  <c r="BK138" i="3"/>
  <c r="J96" i="3"/>
  <c r="BK112" i="3"/>
  <c r="J197" i="3"/>
  <c r="J184" i="4"/>
  <c r="BK127" i="4"/>
  <c r="J104" i="5"/>
  <c r="J144" i="2"/>
  <c r="J224" i="2"/>
  <c r="J259" i="2"/>
  <c r="J232" i="2"/>
  <c r="J36" i="2"/>
  <c r="J249" i="2"/>
  <c r="BK241" i="3"/>
  <c r="BK182" i="3"/>
  <c r="BK131" i="4"/>
  <c r="BK186" i="2"/>
  <c r="J133" i="2"/>
  <c r="BK96" i="3"/>
  <c r="J187" i="3"/>
  <c r="J118" i="4"/>
  <c r="J172" i="3"/>
  <c r="BK164" i="3"/>
  <c r="BK140" i="4"/>
  <c r="J278" i="2"/>
  <c r="J246" i="2"/>
  <c r="AS55" i="1"/>
  <c r="J264" i="3"/>
  <c r="J135" i="4"/>
  <c r="J265" i="2"/>
  <c r="J241" i="2"/>
  <c r="J175" i="2"/>
  <c r="J237" i="3"/>
  <c r="J182" i="3"/>
  <c r="BK93" i="5"/>
  <c r="BK286" i="2"/>
  <c r="BK161" i="2"/>
  <c r="J257" i="3"/>
  <c r="J152" i="4"/>
  <c r="BK175" i="2"/>
  <c r="J148" i="3"/>
  <c r="BK262" i="3"/>
  <c r="BK162" i="4"/>
  <c r="BK246" i="2"/>
  <c r="BK118" i="2"/>
  <c r="J295" i="3"/>
  <c r="J218" i="2"/>
  <c r="J148" i="2"/>
  <c r="J154" i="2"/>
  <c r="BK192" i="3"/>
  <c r="BK147" i="4"/>
  <c r="BK196" i="2"/>
  <c r="J281" i="2"/>
  <c r="BK175" i="3"/>
  <c r="J266" i="3"/>
  <c r="BK197" i="3"/>
  <c r="J161" i="3"/>
  <c r="BK180" i="4"/>
  <c r="J93" i="4"/>
  <c r="BK241" i="2"/>
  <c r="BK261" i="2"/>
  <c r="BK133" i="2"/>
  <c r="J169" i="2"/>
  <c r="J270" i="3"/>
  <c r="BK246" i="3"/>
  <c r="BK169" i="3"/>
  <c r="J254" i="3"/>
  <c r="BK230" i="3"/>
  <c r="J98" i="4"/>
  <c r="BK202" i="2"/>
  <c r="BK181" i="2"/>
  <c r="J172" i="2"/>
  <c r="J286" i="3"/>
  <c r="BK266" i="3"/>
  <c r="BK128" i="3"/>
  <c r="BK104" i="5"/>
  <c r="J292" i="2"/>
  <c r="BK172" i="2"/>
  <c r="BK286" i="3"/>
  <c r="J162" i="4"/>
  <c r="J270" i="2"/>
  <c r="J138" i="2"/>
  <c r="BK257" i="3"/>
  <c r="J171" i="4"/>
  <c r="J249" i="3"/>
  <c r="BK249" i="3"/>
  <c r="J175" i="4"/>
  <c r="BK154" i="2"/>
  <c r="BK128" i="2"/>
  <c r="BK295" i="3"/>
  <c r="J144" i="3"/>
  <c r="J262" i="3"/>
  <c r="BK152" i="4"/>
  <c r="BK224" i="2"/>
  <c r="BK218" i="2"/>
  <c r="J169" i="3"/>
  <c r="BK122" i="4"/>
  <c r="BK111" i="4"/>
  <c r="J230" i="3"/>
  <c r="BK106" i="3"/>
  <c r="BK259" i="2"/>
  <c r="J161" i="2"/>
  <c r="J227" i="3"/>
  <c r="J103" i="4"/>
  <c r="BK96" i="5"/>
  <c r="BK112" i="2"/>
  <c r="F39" i="2"/>
  <c r="BK87" i="5"/>
  <c r="J257" i="2"/>
  <c r="J112" i="2"/>
  <c r="J133" i="3"/>
  <c r="BK281" i="3"/>
  <c r="BK106" i="2"/>
  <c r="J213" i="2"/>
  <c r="J101" i="3"/>
  <c r="J246" i="3"/>
  <c r="F36" i="2"/>
  <c r="BK227" i="2"/>
  <c r="BK203" i="3"/>
  <c r="J251" i="3"/>
  <c r="J106" i="3"/>
  <c r="BK103" i="4"/>
  <c r="BK164" i="2"/>
  <c r="J106" i="2"/>
  <c r="BK118" i="3"/>
  <c r="BK165" i="4"/>
  <c r="BK213" i="2"/>
  <c r="J286" i="2"/>
  <c r="BK270" i="3"/>
  <c r="J180" i="4"/>
  <c r="BK236" i="2"/>
  <c r="BK101" i="3"/>
  <c r="J221" i="3"/>
  <c r="J122" i="4"/>
  <c r="J90" i="5"/>
  <c r="BK257" i="2"/>
  <c r="J191" i="2"/>
  <c r="J154" i="3"/>
  <c r="BK144" i="3"/>
  <c r="BK96" i="2"/>
  <c r="J236" i="2"/>
  <c r="F37" i="2"/>
  <c r="J128" i="3"/>
  <c r="BK172" i="3"/>
  <c r="J156" i="4"/>
  <c r="BK93" i="4"/>
  <c r="J186" i="2"/>
  <c r="J252" i="2"/>
  <c r="J244" i="2"/>
  <c r="J128" i="2"/>
  <c r="BK148" i="3"/>
  <c r="BK209" i="3"/>
  <c r="J165" i="4"/>
  <c r="BK135" i="4"/>
  <c r="J181" i="2"/>
  <c r="BK191" i="2"/>
  <c r="BK208" i="2"/>
  <c r="BK187" i="3"/>
  <c r="J278" i="3"/>
  <c r="J127" i="4"/>
  <c r="BK254" i="2"/>
  <c r="BK263" i="2"/>
  <c r="BK161" i="3"/>
  <c r="J175" i="3"/>
  <c r="J87" i="5"/>
  <c r="J268" i="3"/>
  <c r="J241" i="3"/>
  <c r="J111" i="4"/>
  <c r="BK90" i="5"/>
  <c r="J96" i="2"/>
  <c r="J289" i="3"/>
  <c r="BK289" i="3"/>
  <c r="J273" i="3"/>
  <c r="J112" i="3"/>
  <c r="J93" i="5"/>
  <c r="J263" i="2"/>
  <c r="BK138" i="2"/>
  <c r="J301" i="3"/>
  <c r="BK133" i="3"/>
  <c r="J164" i="2"/>
  <c r="J254" i="2"/>
  <c r="F38" i="2"/>
  <c r="J118" i="3"/>
  <c r="BK237" i="3"/>
  <c r="BK171" i="4"/>
  <c r="BK100" i="5"/>
  <c r="BK278" i="2"/>
  <c r="BK273" i="2"/>
  <c r="BK281" i="2"/>
  <c r="J192" i="3"/>
  <c r="BK264" i="3"/>
  <c r="BK254" i="3"/>
  <c r="J147" i="4"/>
  <c r="BK244" i="2"/>
  <c r="BK292" i="2"/>
  <c r="J101" i="2"/>
  <c r="BK278" i="3"/>
  <c r="BK259" i="3"/>
  <c r="J96" i="5"/>
  <c r="BK252" i="2"/>
  <c r="J203" i="3"/>
  <c r="BK268" i="3"/>
  <c r="BK175" i="4"/>
  <c r="J100" i="5"/>
  <c r="BK227" i="3"/>
  <c r="BK184" i="4"/>
  <c r="BK98" i="4"/>
  <c r="BK232" i="2"/>
  <c r="BK169" i="2"/>
  <c r="BK301" i="3"/>
  <c r="BK215" i="3"/>
  <c r="BK221" i="3"/>
  <c r="J144" i="4"/>
  <c r="BK101" i="2"/>
  <c r="J273" i="2"/>
  <c r="BK251" i="3"/>
  <c r="J209" i="3"/>
  <c r="J131" i="4"/>
  <c r="T207" i="2" l="1"/>
  <c r="P181" i="3"/>
  <c r="R92" i="4"/>
  <c r="BK207" i="2"/>
  <c r="J207" i="2" s="1"/>
  <c r="J68" i="2" s="1"/>
  <c r="T235" i="2"/>
  <c r="R253" i="3"/>
  <c r="T92" i="4"/>
  <c r="R95" i="2"/>
  <c r="P207" i="2"/>
  <c r="R235" i="2"/>
  <c r="T181" i="3"/>
  <c r="BK240" i="3"/>
  <c r="J240" i="3" s="1"/>
  <c r="J69" i="3" s="1"/>
  <c r="BK151" i="4"/>
  <c r="J151" i="4"/>
  <c r="J66" i="4" s="1"/>
  <c r="T95" i="2"/>
  <c r="T248" i="2"/>
  <c r="T253" i="3"/>
  <c r="P151" i="4"/>
  <c r="BK180" i="2"/>
  <c r="J180" i="2" s="1"/>
  <c r="J66" i="2" s="1"/>
  <c r="BK235" i="2"/>
  <c r="J235" i="2"/>
  <c r="J69" i="2"/>
  <c r="P253" i="3"/>
  <c r="T151" i="4"/>
  <c r="P95" i="2"/>
  <c r="P248" i="2"/>
  <c r="BK253" i="3"/>
  <c r="J253" i="3" s="1"/>
  <c r="J70" i="3" s="1"/>
  <c r="R151" i="4"/>
  <c r="T180" i="2"/>
  <c r="P95" i="3"/>
  <c r="P240" i="3"/>
  <c r="BK248" i="2"/>
  <c r="J248" i="2"/>
  <c r="J70" i="2" s="1"/>
  <c r="T95" i="3"/>
  <c r="T208" i="3"/>
  <c r="T94" i="3" s="1"/>
  <c r="T93" i="3" s="1"/>
  <c r="T174" i="4"/>
  <c r="BK95" i="2"/>
  <c r="J95" i="2"/>
  <c r="J65" i="2" s="1"/>
  <c r="R207" i="2"/>
  <c r="BK95" i="3"/>
  <c r="J95" i="3"/>
  <c r="J65" i="3" s="1"/>
  <c r="BK208" i="3"/>
  <c r="J208" i="3" s="1"/>
  <c r="J68" i="3" s="1"/>
  <c r="T240" i="3"/>
  <c r="P92" i="4"/>
  <c r="R174" i="4"/>
  <c r="BK181" i="3"/>
  <c r="J181" i="3" s="1"/>
  <c r="J66" i="3" s="1"/>
  <c r="BK174" i="4"/>
  <c r="J174" i="4" s="1"/>
  <c r="J67" i="4" s="1"/>
  <c r="R180" i="2"/>
  <c r="P235" i="2"/>
  <c r="R181" i="3"/>
  <c r="R94" i="3" s="1"/>
  <c r="R93" i="3" s="1"/>
  <c r="P208" i="3"/>
  <c r="R240" i="3"/>
  <c r="BK92" i="4"/>
  <c r="J92" i="4" s="1"/>
  <c r="J65" i="4" s="1"/>
  <c r="P174" i="4"/>
  <c r="P180" i="2"/>
  <c r="R248" i="2"/>
  <c r="R95" i="3"/>
  <c r="R208" i="3"/>
  <c r="BK86" i="5"/>
  <c r="J86" i="5" s="1"/>
  <c r="J61" i="5" s="1"/>
  <c r="P86" i="5"/>
  <c r="P85" i="5" s="1"/>
  <c r="P84" i="5" s="1"/>
  <c r="AU59" i="1" s="1"/>
  <c r="R86" i="5"/>
  <c r="R85" i="5" s="1"/>
  <c r="R84" i="5" s="1"/>
  <c r="T86" i="5"/>
  <c r="T85" i="5"/>
  <c r="T84" i="5" s="1"/>
  <c r="BK201" i="2"/>
  <c r="J201" i="2" s="1"/>
  <c r="J67" i="2" s="1"/>
  <c r="BK202" i="3"/>
  <c r="J202" i="3" s="1"/>
  <c r="J67" i="3" s="1"/>
  <c r="BK183" i="4"/>
  <c r="J183" i="4" s="1"/>
  <c r="J68" i="4" s="1"/>
  <c r="BK291" i="2"/>
  <c r="J291" i="2"/>
  <c r="J71" i="2"/>
  <c r="BK300" i="3"/>
  <c r="J300" i="3"/>
  <c r="J71" i="3"/>
  <c r="BK95" i="5"/>
  <c r="J95" i="5"/>
  <c r="J62" i="5" s="1"/>
  <c r="BK99" i="5"/>
  <c r="J99" i="5"/>
  <c r="J63" i="5" s="1"/>
  <c r="BK103" i="5"/>
  <c r="J103" i="5"/>
  <c r="J64" i="5" s="1"/>
  <c r="J54" i="5"/>
  <c r="F80" i="5"/>
  <c r="BE87" i="5"/>
  <c r="E48" i="5"/>
  <c r="F55" i="5"/>
  <c r="J52" i="5"/>
  <c r="J55" i="5"/>
  <c r="BE93" i="5"/>
  <c r="BE96" i="5"/>
  <c r="BE104" i="5"/>
  <c r="BE90" i="5"/>
  <c r="BE100" i="5"/>
  <c r="F86" i="4"/>
  <c r="BE118" i="4"/>
  <c r="F87" i="4"/>
  <c r="E50" i="4"/>
  <c r="BE103" i="4"/>
  <c r="BE127" i="4"/>
  <c r="J84" i="4"/>
  <c r="BE111" i="4"/>
  <c r="J59" i="4"/>
  <c r="BE93" i="4"/>
  <c r="J58" i="4"/>
  <c r="BE98" i="4"/>
  <c r="BE122" i="4"/>
  <c r="BE152" i="4"/>
  <c r="BE140" i="4"/>
  <c r="BE144" i="4"/>
  <c r="BE165" i="4"/>
  <c r="BE184" i="4"/>
  <c r="BE131" i="4"/>
  <c r="BE156" i="4"/>
  <c r="BE162" i="4"/>
  <c r="BE135" i="4"/>
  <c r="BE147" i="4"/>
  <c r="BE171" i="4"/>
  <c r="BE175" i="4"/>
  <c r="BE180" i="4"/>
  <c r="BE128" i="3"/>
  <c r="BE144" i="3"/>
  <c r="BE161" i="3"/>
  <c r="BE203" i="3"/>
  <c r="BE249" i="3"/>
  <c r="BE278" i="3"/>
  <c r="BK94" i="2"/>
  <c r="BK93" i="2"/>
  <c r="J93" i="2" s="1"/>
  <c r="J32" i="2" s="1"/>
  <c r="BE273" i="3"/>
  <c r="BE209" i="3"/>
  <c r="BE251" i="3"/>
  <c r="J59" i="3"/>
  <c r="F90" i="3"/>
  <c r="BE96" i="3"/>
  <c r="BE154" i="3"/>
  <c r="BE227" i="3"/>
  <c r="BE259" i="3"/>
  <c r="BE286" i="3"/>
  <c r="J56" i="3"/>
  <c r="BE101" i="3"/>
  <c r="BE172" i="3"/>
  <c r="BE230" i="3"/>
  <c r="BE257" i="3"/>
  <c r="BE264" i="3"/>
  <c r="E50" i="3"/>
  <c r="BE133" i="3"/>
  <c r="BE169" i="3"/>
  <c r="BE182" i="3"/>
  <c r="BE192" i="3"/>
  <c r="BE221" i="3"/>
  <c r="BE237" i="3"/>
  <c r="J89" i="3"/>
  <c r="BE112" i="3"/>
  <c r="BE148" i="3"/>
  <c r="BE164" i="3"/>
  <c r="BE254" i="3"/>
  <c r="BE175" i="3"/>
  <c r="BE187" i="3"/>
  <c r="BE215" i="3"/>
  <c r="BE262" i="3"/>
  <c r="BE268" i="3"/>
  <c r="F89" i="3"/>
  <c r="BE197" i="3"/>
  <c r="BE241" i="3"/>
  <c r="BE266" i="3"/>
  <c r="BE281" i="3"/>
  <c r="BE295" i="3"/>
  <c r="BE301" i="3"/>
  <c r="BE106" i="3"/>
  <c r="BE118" i="3"/>
  <c r="BE138" i="3"/>
  <c r="BE246" i="3"/>
  <c r="BE270" i="3"/>
  <c r="BE289" i="3"/>
  <c r="J56" i="2"/>
  <c r="J58" i="2"/>
  <c r="J90" i="2"/>
  <c r="BE96" i="2"/>
  <c r="BE118" i="2"/>
  <c r="BE144" i="2"/>
  <c r="BE148" i="2"/>
  <c r="BE181" i="2"/>
  <c r="BE263" i="2"/>
  <c r="BE281" i="2"/>
  <c r="AW56" i="1"/>
  <c r="F59" i="2"/>
  <c r="BE106" i="2"/>
  <c r="BE154" i="2"/>
  <c r="BE164" i="2"/>
  <c r="BE186" i="2"/>
  <c r="BE196" i="2"/>
  <c r="BE213" i="2"/>
  <c r="BE224" i="2"/>
  <c r="BE227" i="2"/>
  <c r="BE232" i="2"/>
  <c r="BE241" i="2"/>
  <c r="BE246" i="2"/>
  <c r="BE254" i="2"/>
  <c r="BE257" i="2"/>
  <c r="BE270" i="2"/>
  <c r="BE292" i="2"/>
  <c r="E81" i="2"/>
  <c r="F89" i="2"/>
  <c r="BE101" i="2"/>
  <c r="BE112" i="2"/>
  <c r="BE128" i="2"/>
  <c r="BE202" i="2"/>
  <c r="BE208" i="2"/>
  <c r="BE244" i="2"/>
  <c r="BE252" i="2"/>
  <c r="BE259" i="2"/>
  <c r="BE261" i="2"/>
  <c r="BE273" i="2"/>
  <c r="BE278" i="2"/>
  <c r="BB56" i="1"/>
  <c r="BA56" i="1"/>
  <c r="BE133" i="2"/>
  <c r="BE138" i="2"/>
  <c r="BE161" i="2"/>
  <c r="BE169" i="2"/>
  <c r="BE218" i="2"/>
  <c r="BE236" i="2"/>
  <c r="BE249" i="2"/>
  <c r="BE265" i="2"/>
  <c r="BE286" i="2"/>
  <c r="BC56" i="1"/>
  <c r="BE172" i="2"/>
  <c r="BE175" i="2"/>
  <c r="BE191" i="2"/>
  <c r="BD56" i="1"/>
  <c r="F36" i="3"/>
  <c r="BA57" i="1" s="1"/>
  <c r="F36" i="5"/>
  <c r="BC59" i="1" s="1"/>
  <c r="F38" i="3"/>
  <c r="BC57" i="1"/>
  <c r="F34" i="5"/>
  <c r="BA59" i="1"/>
  <c r="J36" i="4"/>
  <c r="AW58" i="1" s="1"/>
  <c r="J34" i="5"/>
  <c r="AW59" i="1" s="1"/>
  <c r="F36" i="4"/>
  <c r="BA58" i="1"/>
  <c r="AS54" i="1"/>
  <c r="F35" i="5"/>
  <c r="BB59" i="1" s="1"/>
  <c r="F38" i="4"/>
  <c r="BC58" i="1" s="1"/>
  <c r="F37" i="3"/>
  <c r="BB57" i="1"/>
  <c r="F39" i="4"/>
  <c r="BD58" i="1"/>
  <c r="F37" i="4"/>
  <c r="BB58" i="1" s="1"/>
  <c r="F39" i="3"/>
  <c r="BD57" i="1" s="1"/>
  <c r="F37" i="5"/>
  <c r="BD59" i="1" s="1"/>
  <c r="J36" i="3"/>
  <c r="AW57" i="1"/>
  <c r="BK91" i="4" l="1"/>
  <c r="BK90" i="4" s="1"/>
  <c r="J90" i="4" s="1"/>
  <c r="J63" i="4" s="1"/>
  <c r="P91" i="4"/>
  <c r="P90" i="4"/>
  <c r="AU58" i="1" s="1"/>
  <c r="BK94" i="3"/>
  <c r="BK93" i="3" s="1"/>
  <c r="J93" i="3" s="1"/>
  <c r="J32" i="3" s="1"/>
  <c r="AG57" i="1" s="1"/>
  <c r="J94" i="3"/>
  <c r="J64" i="3" s="1"/>
  <c r="P94" i="2"/>
  <c r="P93" i="2" s="1"/>
  <c r="AU56" i="1" s="1"/>
  <c r="T91" i="4"/>
  <c r="T90" i="4" s="1"/>
  <c r="P94" i="3"/>
  <c r="P93" i="3"/>
  <c r="AU57" i="1" s="1"/>
  <c r="T94" i="2"/>
  <c r="T93" i="2" s="1"/>
  <c r="R91" i="4"/>
  <c r="R90" i="4"/>
  <c r="R94" i="2"/>
  <c r="R93" i="2"/>
  <c r="BK85" i="5"/>
  <c r="BK84" i="5" s="1"/>
  <c r="J84" i="5" s="1"/>
  <c r="J59" i="5" s="1"/>
  <c r="J91" i="4"/>
  <c r="J64" i="4"/>
  <c r="AG56" i="1"/>
  <c r="J94" i="2"/>
  <c r="J64" i="2" s="1"/>
  <c r="J63" i="2"/>
  <c r="BB55" i="1"/>
  <c r="AX55" i="1"/>
  <c r="BA55" i="1"/>
  <c r="AW55" i="1"/>
  <c r="BC55" i="1"/>
  <c r="AY55" i="1" s="1"/>
  <c r="J32" i="4"/>
  <c r="AG58" i="1" s="1"/>
  <c r="J35" i="4"/>
  <c r="AV58" i="1"/>
  <c r="AT58" i="1"/>
  <c r="F35" i="2"/>
  <c r="AZ56" i="1"/>
  <c r="J35" i="2"/>
  <c r="AV56" i="1"/>
  <c r="AT56" i="1"/>
  <c r="AN56" i="1" s="1"/>
  <c r="J35" i="3"/>
  <c r="AV57" i="1"/>
  <c r="AT57" i="1"/>
  <c r="F35" i="4"/>
  <c r="AZ58" i="1"/>
  <c r="BD55" i="1"/>
  <c r="F35" i="3"/>
  <c r="AZ57" i="1"/>
  <c r="F33" i="5"/>
  <c r="AZ59" i="1" s="1"/>
  <c r="J33" i="5"/>
  <c r="AV59" i="1" s="1"/>
  <c r="AT59" i="1" s="1"/>
  <c r="J85" i="5" l="1"/>
  <c r="J60" i="5" s="1"/>
  <c r="AN58" i="1"/>
  <c r="AN57" i="1"/>
  <c r="J63" i="3"/>
  <c r="J41" i="4"/>
  <c r="J41" i="3"/>
  <c r="J41" i="2"/>
  <c r="AU55" i="1"/>
  <c r="AU54" i="1" s="1"/>
  <c r="AZ55" i="1"/>
  <c r="AV55" i="1"/>
  <c r="AT55" i="1"/>
  <c r="BD54" i="1"/>
  <c r="W33" i="1"/>
  <c r="BB54" i="1"/>
  <c r="W31" i="1" s="1"/>
  <c r="BC54" i="1"/>
  <c r="W32" i="1"/>
  <c r="BA54" i="1"/>
  <c r="W30" i="1"/>
  <c r="AG55" i="1"/>
  <c r="J30" i="5"/>
  <c r="AG59" i="1" s="1"/>
  <c r="J39" i="5" l="1"/>
  <c r="AN55" i="1"/>
  <c r="AN59" i="1"/>
  <c r="AW54" i="1"/>
  <c r="AK30" i="1"/>
  <c r="AY54" i="1"/>
  <c r="AX54" i="1"/>
  <c r="AG54" i="1"/>
  <c r="AK26" i="1"/>
  <c r="AZ54" i="1"/>
  <c r="W29" i="1" s="1"/>
  <c r="AV54" i="1" l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<sst xmlns="http://schemas.openxmlformats.org/spreadsheetml/2006/main" count="5494" uniqueCount="805">
  <si>
    <t>Export Komplet</t>
  </si>
  <si>
    <t>VZ</t>
  </si>
  <si>
    <t>2.0</t>
  </si>
  <si>
    <t>ZAMOK</t>
  </si>
  <si>
    <t>False</t>
  </si>
  <si>
    <t>{466b7510-8e25-4124-920a-c36eaa55c935}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</si>
  <si>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</si>
  <si>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</si>
  <si>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</si>
  <si>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</si>
  <si>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</si>
  <si>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</si>
  <si>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</si>
  <si>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</si>
  <si>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</si>
  <si>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</si>
  <si>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</si>
  <si>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Vrskmaň - místní část Zaječice - vybudování parkovacích stání a chodníku</t>
  </si>
  <si>
    <t>KSO:</t>
  </si>
  <si>
    <t/>
  </si>
  <si>
    <t>CC-CZ:</t>
  </si>
  <si>
    <t>Místo:</t>
  </si>
  <si>
    <t xml:space="preserve">Zaječice </t>
  </si>
  <si>
    <t>Datum:</t>
  </si>
  <si>
    <t>30. 11. 2024</t>
  </si>
  <si>
    <t>Zadavatel:</t>
  </si>
  <si>
    <t>IČ:</t>
  </si>
  <si>
    <t xml:space="preserve">obec Vrskmaň, čp.46, Vrskmaň </t>
  </si>
  <si>
    <t>DIČ:</t>
  </si>
  <si>
    <t>Uchazeč:</t>
  </si>
  <si>
    <t>Vyplň údaj</t>
  </si>
  <si>
    <t>Projektant:</t>
  </si>
  <si>
    <t xml:space="preserve">PROKA - Michal Koblížek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</si>
  <si>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</si>
  <si>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</si>
  <si>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</si>
  <si>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</si>
  <si>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</si>
  <si>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</si>
  <si>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</si>
  <si>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</si>
  <si>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</si>
  <si>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</si>
  <si>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</si>
  <si>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</si>
  <si>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</si>
  <si>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</si>
  <si>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</si>
  <si>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</si>
  <si>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</si>
  <si>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</si>
  <si>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</si>
  <si>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</si>
  <si>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</si>
  <si>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</si>
  <si>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</si>
  <si>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</si>
  <si>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</si>
  <si>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</si>
  <si>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</si>
  <si>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</si>
  <si>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</si>
  <si>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</si>
  <si>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</si>
  <si>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</si>
  <si>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</si>
  <si>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</si>
  <si>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</si>
  <si>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</si>
  <si>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</si>
  <si>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</si>
  <si>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</si>
  <si>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</si>
  <si>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</si>
  <si>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</si>
  <si>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</si>
  <si>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</t>
  </si>
  <si>
    <t xml:space="preserve">Parkovací stání, chodník </t>
  </si>
  <si>
    <t>STA</t>
  </si>
  <si>
    <t>1</t>
  </si>
  <si>
    <t>{35d5d8cc-00b9-41ff-8493-0273e08560b5}</t>
  </si>
  <si>
    <t>2</t>
  </si>
  <si>
    <t>/</t>
  </si>
  <si>
    <t>SO a</t>
  </si>
  <si>
    <t>Parkovací plocha A</t>
  </si>
  <si>
    <t>Soupis</t>
  </si>
  <si>
    <t>{219636aa-71d9-455f-ad1d-eb761bcdf4cf}</t>
  </si>
  <si>
    <t>SO b</t>
  </si>
  <si>
    <t>Parkovací plocha B</t>
  </si>
  <si>
    <t>{e29f64b4-3dc0-4c0a-8a52-7f34a8d531ff}</t>
  </si>
  <si>
    <t>SO c</t>
  </si>
  <si>
    <t xml:space="preserve">Chodník </t>
  </si>
  <si>
    <t>{669a538f-37ff-452e-9a27-68a331553238}</t>
  </si>
  <si>
    <t>VON</t>
  </si>
  <si>
    <t xml:space="preserve">Vedlejší a ostatní náklady </t>
  </si>
  <si>
    <t>{4e637855-82f1-49e0-87d2-4a070f5d5e02}</t>
  </si>
  <si>
    <t>KRYCÍ LIST SOUPISU PRACÍ</t>
  </si>
  <si>
    <t>Objekt:</t>
  </si>
  <si>
    <t xml:space="preserve">SO - Parkovací stání, chodník </t>
  </si>
  <si>
    <t>Soupis:</t>
  </si>
  <si>
    <t>SO a - Parkovací plocha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</si>
  <si>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</si>
  <si>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</si>
  <si>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</si>
  <si>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</si>
  <si>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</si>
  <si>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</si>
  <si>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</si>
  <si>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</si>
  <si>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</si>
  <si>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</si>
  <si>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</si>
  <si>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</si>
  <si>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</si>
  <si>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</si>
  <si>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</si>
  <si>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</si>
  <si>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</si>
  <si>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</si>
  <si>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</si>
  <si>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</si>
  <si>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</si>
  <si>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</si>
  <si>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</si>
  <si>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</si>
  <si>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</si>
  <si>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</si>
  <si>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</si>
  <si>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</si>
  <si>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</si>
  <si>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</si>
  <si>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121103111</t>
  </si>
  <si>
    <t>Skrývka zemin schopných zúrodnění v rovině a svahu do 1:5</t>
  </si>
  <si>
    <t>m3</t>
  </si>
  <si>
    <t>CS ÚRS 2024 02</t>
  </si>
  <si>
    <t>4</t>
  </si>
  <si>
    <t>29036074</t>
  </si>
  <si>
    <t>PP</t>
  </si>
  <si>
    <t>Skrývka zemin schopných zúrodnění v rovině a ve sklonu do 1:5</t>
  </si>
  <si>
    <t>Online PSC</t>
  </si>
  <si>
    <t>https://podminky.urs.cz/item/CS_URS_2024_02/121103111</t>
  </si>
  <si>
    <t>VV</t>
  </si>
  <si>
    <t>36,0*2,5*0,1</t>
  </si>
  <si>
    <t>Součet</t>
  </si>
  <si>
    <t>122252203</t>
  </si>
  <si>
    <t>Odkopávky a prokopávky nezapažené pro silnice a dálnice v hornině třídy těžitelnosti I objem do 100 m3 strojně</t>
  </si>
  <si>
    <t>1251015030</t>
  </si>
  <si>
    <t>Odkopávky a prokopávky nezapažené pro silnice a dálnice strojně v hornině třídy těžitelnosti I do 100 m3</t>
  </si>
  <si>
    <t>https://podminky.urs.cz/item/CS_URS_2024_02/122252203</t>
  </si>
  <si>
    <t>36,0*2,0*0,45</t>
  </si>
  <si>
    <t>3</t>
  </si>
  <si>
    <t>132251101</t>
  </si>
  <si>
    <t>Hloubení rýh nezapažených š do 800 mm v hornině třídy těžitelnosti I skupiny 3 objem do 20 m3 strojně</t>
  </si>
  <si>
    <t>-489760114</t>
  </si>
  <si>
    <t>Hloubení nezapažených rýh šířky do 800 mm strojně s urovnáním dna do předepsaného profilu a spádu v hornině třídy těžitelnosti I skupiny 3 do 20 m3</t>
  </si>
  <si>
    <t>https://podminky.urs.cz/item/CS_URS_2024_02/132251101</t>
  </si>
  <si>
    <t xml:space="preserve">rýha (prohloubení) stávajícího příkopu </t>
  </si>
  <si>
    <t>36,0*0,65*0,3</t>
  </si>
  <si>
    <t>132251251</t>
  </si>
  <si>
    <t>Hloubení rýh nezapažených š do 2000 mm v hornině třídy těžitelnosti I skupiny 3 objem do 20 m3 strojně</t>
  </si>
  <si>
    <t>-165932825</t>
  </si>
  <si>
    <t>Hloubení nezapažených rýh šířky přes 800 do 2 000 mm strojně s urovnáním dna do předepsaného profilu a spádu v hornině třídy těžitelnosti I skupiny 3 do 20 m3</t>
  </si>
  <si>
    <t>https://podminky.urs.cz/item/CS_URS_2024_02/132251251</t>
  </si>
  <si>
    <t xml:space="preserve">výkop pro betonový blok </t>
  </si>
  <si>
    <t>2,0*1,65*0,8*2</t>
  </si>
  <si>
    <t>5</t>
  </si>
  <si>
    <t>162251102</t>
  </si>
  <si>
    <t>Vodorovné přemístění přes 20 do 50 m výkopku/sypaniny z horniny třídy těžitelnosti I skupiny 1 až 3</t>
  </si>
  <si>
    <t>1081803572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</si>
  <si>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</si>
  <si>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https://podminky.urs.cz/item/CS_URS_2024_02/162251102</t>
  </si>
  <si>
    <t xml:space="preserve">přemístění na mezideponii </t>
  </si>
  <si>
    <t>9,0+32,4+7,02+5,28</t>
  </si>
  <si>
    <t xml:space="preserve">přemístění z mezideponie pro zpětné použití </t>
  </si>
  <si>
    <t>38,4*0,1"zemina schopná zurodnění</t>
  </si>
  <si>
    <t>5,28-0,65"zpětný zásyp u bet bloků</t>
  </si>
  <si>
    <t>(1,0*0,5)/2*(30,0+4,2*2)"zásyp u silničního obrubníku</t>
  </si>
  <si>
    <t>6</t>
  </si>
  <si>
    <t>162751117</t>
  </si>
  <si>
    <t>Vodorovné přemístění přes 9 000 do 10000 m výkopku/sypaniny z horniny třídy těžitelnosti I skupiny 1 až 3</t>
  </si>
  <si>
    <t>-1665693618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</si>
  <si>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</si>
  <si>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</si>
  <si>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53,7-18,13</t>
  </si>
  <si>
    <t>7</t>
  </si>
  <si>
    <t>162751119</t>
  </si>
  <si>
    <t>Příplatek k vodorovnému přemístění výkopku/sypaniny z horniny třídy těžitelnosti I skupiny 1 až 3 ZKD 1000 m přes 10000 m</t>
  </si>
  <si>
    <t>-929802550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</si>
  <si>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</si>
  <si>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</si>
  <si>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35,57*5</t>
  </si>
  <si>
    <t>8</t>
  </si>
  <si>
    <t>167151111</t>
  </si>
  <si>
    <t>Nakládání výkopku z hornin třídy těžitelnosti I skupiny 1 až 3 přes 100 m3</t>
  </si>
  <si>
    <t>856419512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</si>
  <si>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</si>
  <si>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</si>
  <si>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 xml:space="preserve">naložení na mezideponii </t>
  </si>
  <si>
    <t>9</t>
  </si>
  <si>
    <t>17120122r</t>
  </si>
  <si>
    <t>Poplatek za uložení na skládce (skládkovné) zeminy</t>
  </si>
  <si>
    <t>t</t>
  </si>
  <si>
    <t>1926402515</t>
  </si>
  <si>
    <t>Poplatek za uložení stavebního odpadu na skládce (skládkovné) zeminy</t>
  </si>
  <si>
    <t>35,57*1,7</t>
  </si>
  <si>
    <t>10</t>
  </si>
  <si>
    <t>174151101</t>
  </si>
  <si>
    <t>Zásyp jam, šachet rýh nebo kolem objektů sypaninou se zhutněním</t>
  </si>
  <si>
    <t>1892389864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</si>
  <si>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</si>
  <si>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</si>
  <si>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3,3-0,65"zpětný zásyp u bet bloků</t>
  </si>
  <si>
    <t>11</t>
  </si>
  <si>
    <t>175151101</t>
  </si>
  <si>
    <t>Obsypání potrubí strojně sypaninou bez prohození, uloženou do 3 m</t>
  </si>
  <si>
    <t>-149242790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</si>
  <si>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</si>
  <si>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https://podminky.urs.cz/item/CS_URS_2024_02/175151101</t>
  </si>
  <si>
    <t>36,0*0,5*0,65</t>
  </si>
  <si>
    <t>odpočet potrubí</t>
  </si>
  <si>
    <t>-(13,82/100)*36,0</t>
  </si>
  <si>
    <t>M</t>
  </si>
  <si>
    <t>58331289</t>
  </si>
  <si>
    <t>kamenivo těžené drobné frakce 0/2</t>
  </si>
  <si>
    <t>-1278946694</t>
  </si>
  <si>
    <t>6,725*2 'Přepočtené koeficientem množství</t>
  </si>
  <si>
    <t>13</t>
  </si>
  <si>
    <t>181006111</t>
  </si>
  <si>
    <t>Rozprostření zemin tl vrstvy do 0,1 m schopných zúrodnění v rovině a sklonu do 1:5</t>
  </si>
  <si>
    <t>m2</t>
  </si>
  <si>
    <t>350986383</t>
  </si>
  <si>
    <t>Rozprostření zemin schopných zúrodnění v rovině a ve sklonu do 1:5, tloušťka vrstvy do 0,10 m</t>
  </si>
  <si>
    <t>https://podminky.urs.cz/item/CS_URS_2024_02/181006111</t>
  </si>
  <si>
    <t>(30,0+4,2*2)*1,0</t>
  </si>
  <si>
    <t>14</t>
  </si>
  <si>
    <t>181411121</t>
  </si>
  <si>
    <t>Založení lučního trávníku výsevem pl do 1000 m2 v rovině a ve svahu do 1:5</t>
  </si>
  <si>
    <t>-901394798</t>
  </si>
  <si>
    <t>Založení trávníku na půdě předem připravené plochy do 1000 m2 výsevem včetně utažení lučního v rovině nebo na svahu do 1:5</t>
  </si>
  <si>
    <t>https://podminky.urs.cz/item/CS_URS_2024_02/181411121</t>
  </si>
  <si>
    <t>15</t>
  </si>
  <si>
    <t>00572470</t>
  </si>
  <si>
    <t>osivo směs travní univerzál</t>
  </si>
  <si>
    <t>kg</t>
  </si>
  <si>
    <t>1887993003</t>
  </si>
  <si>
    <t>38,4*0,02 'Přepočtené koeficientem množství</t>
  </si>
  <si>
    <t>16</t>
  </si>
  <si>
    <t>181951112</t>
  </si>
  <si>
    <t>Úprava pláně v hornině třídy těžitelnosti I skupiny 1 až 3 se zhutněním strojně</t>
  </si>
  <si>
    <t>1389347417</t>
  </si>
  <si>
    <t>Úprava pláně vyrovnáním výškových rozdílů strojně v hornině třídy těžitelnosti I, skupiny 1 až 3 se zhutněním</t>
  </si>
  <si>
    <t>https://podminky.urs.cz/item/CS_URS_2024_02/181951112</t>
  </si>
  <si>
    <t>30,0*3,0+(3,0*3,0)/2*2</t>
  </si>
  <si>
    <t>Zakládání</t>
  </si>
  <si>
    <t>17</t>
  </si>
  <si>
    <t>271532212</t>
  </si>
  <si>
    <t>Podsyp pod základové konstrukce se zhutněním z hrubého kameniva frakce 16 až 32 mm</t>
  </si>
  <si>
    <t>-107278065</t>
  </si>
  <si>
    <t>Podsyp pod základové konstrukce se zhutněním a urovnáním povrchu z kameniva hrubého, frakce 16 - 32 mm</t>
  </si>
  <si>
    <t>https://podminky.urs.cz/item/CS_URS_2024_02/271532212</t>
  </si>
  <si>
    <t>1,0*0,65*0,1*2</t>
  </si>
  <si>
    <t>18</t>
  </si>
  <si>
    <t>275313611</t>
  </si>
  <si>
    <t>Základové patky z betonu tř. C 16/20</t>
  </si>
  <si>
    <t>1357773475</t>
  </si>
  <si>
    <t>Základy z betonu prostého patky a bloky z betonu kamenem neprokládaného tř. C 16/20</t>
  </si>
  <si>
    <t>https://podminky.urs.cz/item/CS_URS_2024_02/275313611</t>
  </si>
  <si>
    <t>1,0*0,65*0,5*2</t>
  </si>
  <si>
    <t>19</t>
  </si>
  <si>
    <t>275351121</t>
  </si>
  <si>
    <t>Zřízení bednění základových patek</t>
  </si>
  <si>
    <t>-502097590</t>
  </si>
  <si>
    <t>Bednění základů patek zřízení</t>
  </si>
  <si>
    <t>https://podminky.urs.cz/item/CS_URS_2024_02/275351121</t>
  </si>
  <si>
    <t>(1,0+0,65)*2*0,5*2</t>
  </si>
  <si>
    <t>20</t>
  </si>
  <si>
    <t>275351122</t>
  </si>
  <si>
    <t>Odstranění bednění základových patek</t>
  </si>
  <si>
    <t>1789559394</t>
  </si>
  <si>
    <t>Bednění základů patek odstranění</t>
  </si>
  <si>
    <t>https://podminky.urs.cz/item/CS_URS_2024_02/275351122</t>
  </si>
  <si>
    <t>Vodorovné konstrukce</t>
  </si>
  <si>
    <t>451572111</t>
  </si>
  <si>
    <t>Lože pod potrubí otevřený výkop z kameniva drobného těženého</t>
  </si>
  <si>
    <t>2023089486</t>
  </si>
  <si>
    <t>Lože pod potrubí, stoky a drobné objekty v otevřeném výkopu z kameniva drobného těženého 0 až 4 mm</t>
  </si>
  <si>
    <t>https://podminky.urs.cz/item/CS_URS_2024_02/451572111</t>
  </si>
  <si>
    <t>36,0*0,65*0,1</t>
  </si>
  <si>
    <t>Komunikace pozemní</t>
  </si>
  <si>
    <t>22</t>
  </si>
  <si>
    <t>564851111</t>
  </si>
  <si>
    <t>Podklad ze štěrkodrtě ŠD plochy přes 100 m2 tl 150 mm</t>
  </si>
  <si>
    <t>-1522177552</t>
  </si>
  <si>
    <t>Podklad ze štěrkodrti ŠD s rozprostřením a zhutněním plochy přes 100 m2, po zhutnění tl. 150 mm</t>
  </si>
  <si>
    <t>https://podminky.urs.cz/item/CS_URS_2024_02/564851111</t>
  </si>
  <si>
    <t>23</t>
  </si>
  <si>
    <t>564952111</t>
  </si>
  <si>
    <t>Podklad z mechanicky zpevněného kameniva MZK tl 150 mm</t>
  </si>
  <si>
    <t>-1352639588</t>
  </si>
  <si>
    <t>Podklad z mechanicky zpevněného kameniva MZK (minerální beton) s rozprostřením a s hutněním, po zhutnění tl. 150 mm</t>
  </si>
  <si>
    <t>https://podminky.urs.cz/item/CS_URS_2024_02/564952111</t>
  </si>
  <si>
    <t>24</t>
  </si>
  <si>
    <t>596212210</t>
  </si>
  <si>
    <t>Kladení zámkové dlažby pozemních komunikací ručně tl 80 mm skupiny A pl do 50 m2</t>
  </si>
  <si>
    <t>-482097858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</si>
  <si>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</si>
  <si>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https://podminky.urs.cz/item/CS_URS_2024_02/596212210</t>
  </si>
  <si>
    <t xml:space="preserve">pro oddělení parkovacího stání  </t>
  </si>
  <si>
    <t>4*3,0*0,2</t>
  </si>
  <si>
    <t>25</t>
  </si>
  <si>
    <t>59245009r</t>
  </si>
  <si>
    <t>dlažba skladebná betonová 100x200mm tl 80mm barevná</t>
  </si>
  <si>
    <t>-1741897032</t>
  </si>
  <si>
    <t>2,4*1,03 'Přepočtené koeficientem množství</t>
  </si>
  <si>
    <t>26</t>
  </si>
  <si>
    <t>596412211</t>
  </si>
  <si>
    <t>Kladení dlažby z vegetačních tvárnic pozemních komunikací tl 80 mm pl přes 50 do 100 m2</t>
  </si>
  <si>
    <t>-1591789619</t>
  </si>
  <si>
    <t>Kladení dlažby z betonových vegetačních dlaždic pozemních komunikací s ložem z kameniva těženého nebo drceného tl. do 50 mm, s vyplněním spár a vegetačních otvorů, s hutněním vibrováním tl. 80 mm, pro plochy přes 50 do 100 m2</t>
  </si>
  <si>
    <t>https://podminky.urs.cz/item/CS_URS_2024_02/596412211</t>
  </si>
  <si>
    <t>27</t>
  </si>
  <si>
    <t>59245035</t>
  </si>
  <si>
    <t>dlažba plošná vegetační betonová 200x200mm tl 80mm přírodní</t>
  </si>
  <si>
    <t>1322774400</t>
  </si>
  <si>
    <t>99*1,03 'Přepočtené koeficientem množství</t>
  </si>
  <si>
    <t>Trubní vedení</t>
  </si>
  <si>
    <t>28</t>
  </si>
  <si>
    <t>871393121</t>
  </si>
  <si>
    <t>Montáž kanalizačního potrubí hladkého plnostěnného SN 8 z PVC-U DN 400</t>
  </si>
  <si>
    <t>m</t>
  </si>
  <si>
    <t>203405212</t>
  </si>
  <si>
    <t>Montáž kanalizačního potrubí z tvrdého PVC-U hladkého plnostěnného tuhost SN 8 DN 400</t>
  </si>
  <si>
    <t>https://podminky.urs.cz/item/CS_URS_2024_02/871393121</t>
  </si>
  <si>
    <t>36,0</t>
  </si>
  <si>
    <t>29</t>
  </si>
  <si>
    <t>28611160</t>
  </si>
  <si>
    <t>trubka kanalizační PVC-U plnostěnná jednovrstvá DN 400x5000mm SN8</t>
  </si>
  <si>
    <t>-685589643</t>
  </si>
  <si>
    <t>36*1,03 'Přepočtené koeficientem množství</t>
  </si>
  <si>
    <t>30</t>
  </si>
  <si>
    <t>89441020r</t>
  </si>
  <si>
    <t>Osazení betonových dílců (čela)</t>
  </si>
  <si>
    <t>kus</t>
  </si>
  <si>
    <t>-487254240</t>
  </si>
  <si>
    <t>31</t>
  </si>
  <si>
    <t>59229033</t>
  </si>
  <si>
    <t>čelo propustku pro korugovanou nebo hladkou troubu DN 400</t>
  </si>
  <si>
    <t>-311065764</t>
  </si>
  <si>
    <t>Ostatní konstrukce a práce, bourání</t>
  </si>
  <si>
    <t>32</t>
  </si>
  <si>
    <t>914111121</t>
  </si>
  <si>
    <t>Montáž svislé dopravní značky do velikosti 2 m2 objímkami na sloupek nebo konzolu</t>
  </si>
  <si>
    <t>-345167586</t>
  </si>
  <si>
    <t>Montáž svislé dopravní značky základní velikosti do 2 m2 objímkami na sloupky nebo konzoly</t>
  </si>
  <si>
    <t>https://podminky.urs.cz/item/CS_URS_2024_02/914111121</t>
  </si>
  <si>
    <t>33</t>
  </si>
  <si>
    <t>40445655r</t>
  </si>
  <si>
    <t>dopravní značka IP11c</t>
  </si>
  <si>
    <t>1242224381</t>
  </si>
  <si>
    <t>34</t>
  </si>
  <si>
    <t>914511111</t>
  </si>
  <si>
    <t>Montáž sloupku dopravních značek délky do 3,5 m s betonovým základem</t>
  </si>
  <si>
    <t>2070260513</t>
  </si>
  <si>
    <t>Montáž sloupku dopravních značek délky do 3,5 m do betonového základu</t>
  </si>
  <si>
    <t>https://podminky.urs.cz/item/CS_URS_2024_02/914511111</t>
  </si>
  <si>
    <t>35</t>
  </si>
  <si>
    <t>40445225</t>
  </si>
  <si>
    <t>sloupek pro dopravní značku Zn D 60mm v 3,5m</t>
  </si>
  <si>
    <t>1408860898</t>
  </si>
  <si>
    <t>36</t>
  </si>
  <si>
    <t>40445240</t>
  </si>
  <si>
    <t>patka pro sloupek Al D 60mm</t>
  </si>
  <si>
    <t>1188467638</t>
  </si>
  <si>
    <t>37</t>
  </si>
  <si>
    <t>40445253</t>
  </si>
  <si>
    <t>víčko plastové na sloupek D 60mm</t>
  </si>
  <si>
    <t xml:space="preserve">CS ÚRS 2024 02  </t>
  </si>
  <si>
    <t>1310335239</t>
  </si>
  <si>
    <t>38</t>
  </si>
  <si>
    <t>40445256</t>
  </si>
  <si>
    <t>svorka upínací na sloupek dopravní značky D 60mm</t>
  </si>
  <si>
    <t>-1687559044</t>
  </si>
  <si>
    <t>39</t>
  </si>
  <si>
    <t>916131213</t>
  </si>
  <si>
    <t>Osazení silničního obrubníku betonového stojatého s boční opěrou do lože z betonu prostého</t>
  </si>
  <si>
    <t>1211077486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</si>
  <si>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</si>
  <si>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</si>
  <si>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30,0+4,2*2</t>
  </si>
  <si>
    <t>40</t>
  </si>
  <si>
    <t>59217072</t>
  </si>
  <si>
    <t>obrubník silniční betonový 1000x100x250mm</t>
  </si>
  <si>
    <t>1755388892</t>
  </si>
  <si>
    <t>38,4*1,02 'Přepočtené koeficientem množství</t>
  </si>
  <si>
    <t>41</t>
  </si>
  <si>
    <t>916331112</t>
  </si>
  <si>
    <t>Osazení zahradního obrubníku betonového do lože z betonu s boční opěrou</t>
  </si>
  <si>
    <t>1462129062</t>
  </si>
  <si>
    <t>Osazení zahradního obrubníku betonového s ložem tl. od 50 do 100 mm z betonu prostého tř. C 12/15 s boční opěrou z betonu prostého tř. C 12/15</t>
  </si>
  <si>
    <t>https://podminky.urs.cz/item/CS_URS_2024_02/916331112</t>
  </si>
  <si>
    <t>42</t>
  </si>
  <si>
    <t>59217011</t>
  </si>
  <si>
    <t>obrubník zahradní betonový 500x50x200mm</t>
  </si>
  <si>
    <t>2104174934</t>
  </si>
  <si>
    <t>43</t>
  </si>
  <si>
    <t>919726121</t>
  </si>
  <si>
    <t>Geotextilie pro ochranu, separaci a filtraci netkaná měrná hm do 200 g/m2</t>
  </si>
  <si>
    <t>-1441886663</t>
  </si>
  <si>
    <t>Geotextilie netkaná pro ochranu, separaci nebo filtraci měrná hmotnost do 200 g/m2</t>
  </si>
  <si>
    <t>https://podminky.urs.cz/item/CS_URS_2024_02/919726121</t>
  </si>
  <si>
    <t>44</t>
  </si>
  <si>
    <t>919735112</t>
  </si>
  <si>
    <t>Řezání stávajícího živičného krytu hl přes 50 do 100 mm</t>
  </si>
  <si>
    <t>391303773</t>
  </si>
  <si>
    <t>Řezání stávajícího živičného krytu nebo podkladu hloubky přes 50 do 100 mm</t>
  </si>
  <si>
    <t>https://podminky.urs.cz/item/CS_URS_2024_02/919735112</t>
  </si>
  <si>
    <t>998</t>
  </si>
  <si>
    <t>Přesun hmot</t>
  </si>
  <si>
    <t>45</t>
  </si>
  <si>
    <t>998223011</t>
  </si>
  <si>
    <t>Přesun hmot pro pozemní komunikace s krytem dlážděným</t>
  </si>
  <si>
    <t>346714016</t>
  </si>
  <si>
    <t>Přesun hmot pro pozemní komunikace s krytem dlážděným dopravní vzdálenost do 200 m jakékoliv délky objektu</t>
  </si>
  <si>
    <t>https://podminky.urs.cz/item/CS_URS_2024_02/998223011</t>
  </si>
  <si>
    <t>SO b - Parkovací plocha B</t>
  </si>
  <si>
    <t>1306214731</t>
  </si>
  <si>
    <t>38,0*2,5*0,1</t>
  </si>
  <si>
    <t>-103615039</t>
  </si>
  <si>
    <t>38,0*2,0*0,45</t>
  </si>
  <si>
    <t>926041116</t>
  </si>
  <si>
    <t>38,0*0,65*0,3</t>
  </si>
  <si>
    <t>-1395604964</t>
  </si>
  <si>
    <t>-1778711789</t>
  </si>
  <si>
    <t>9,5+34,2+7,41+5,28</t>
  </si>
  <si>
    <t>41,8*0,1"zemina schopná zurodnění</t>
  </si>
  <si>
    <t>(1,0*0,5)/2*(4,24+31,0+1,0+5,55)"zásyp u silničního obrubníku</t>
  </si>
  <si>
    <t>-597927856</t>
  </si>
  <si>
    <t>56,39-17,278</t>
  </si>
  <si>
    <t>-1555745395</t>
  </si>
  <si>
    <t>39,112*5</t>
  </si>
  <si>
    <t>-679624243</t>
  </si>
  <si>
    <t>Nakládání, skládání a překládání neulehlého výkopku nebo sypaniny strojně nakládání, množství přes 100 m3, z hornin třídy těžitelnosti I, skupiny 1 až 3</t>
  </si>
  <si>
    <t xml:space="preserve">naložení  na mezideponii </t>
  </si>
  <si>
    <t>2123473046</t>
  </si>
  <si>
    <t>39,112*1,7</t>
  </si>
  <si>
    <t>1610404594</t>
  </si>
  <si>
    <t>-1383921889</t>
  </si>
  <si>
    <t>38,0*0,5*0,65</t>
  </si>
  <si>
    <t>-(13,82/100)*38,0</t>
  </si>
  <si>
    <t>1220133425</t>
  </si>
  <si>
    <t>7,098*2 'Přepočtené koeficientem množství</t>
  </si>
  <si>
    <t>1772545766</t>
  </si>
  <si>
    <t>(4,24+31,0+1,0+5,55)*1,0</t>
  </si>
  <si>
    <t>148754504</t>
  </si>
  <si>
    <t>-399867470</t>
  </si>
  <si>
    <t>41,79*0,02 'Přepočtené koeficientem množství</t>
  </si>
  <si>
    <t>-685311371</t>
  </si>
  <si>
    <t>24,0*3,0+(3,0*3,0)/2</t>
  </si>
  <si>
    <t>7,0*4,0+(4,0*4,0)/2</t>
  </si>
  <si>
    <t>-1584332969</t>
  </si>
  <si>
    <t>-1104152026</t>
  </si>
  <si>
    <t>-21282656</t>
  </si>
  <si>
    <t>339090881</t>
  </si>
  <si>
    <t>280081164</t>
  </si>
  <si>
    <t>38,0*0,65*0,1</t>
  </si>
  <si>
    <t>294638109</t>
  </si>
  <si>
    <t>1093205461</t>
  </si>
  <si>
    <t>Podklad z mechanicky zpevněného kameniva MZK (minerální beton) s rozprostřením a s hutněním, po zhutnění tl. 150 mm</t>
  </si>
  <si>
    <t>898782007</t>
  </si>
  <si>
    <t>-920943249</t>
  </si>
  <si>
    <t>596412212</t>
  </si>
  <si>
    <t>Kladení dlažby z vegetačních tvárnic pozemních komunikací tl 80 mm pl přes 100 do 300 m2</t>
  </si>
  <si>
    <t>-1750141734</t>
  </si>
  <si>
    <t>Kladení dlažby z betonových vegetačních dlaždic pozemních komunikací s ložem z kameniva těženého nebo drceného tl. do 50 mm, s vyplněním spár a vegetačních otvorů, s hutněním vibrováním tl. 80 mm, pro plochy přes 100 do 300 m2</t>
  </si>
  <si>
    <t>https://podminky.urs.cz/item/CS_URS_2024_02/596412212</t>
  </si>
  <si>
    <t>P</t>
  </si>
  <si>
    <t xml:space="preserve">Poznámka k položce:_x000D_
vč. prosypu </t>
  </si>
  <si>
    <t>205513902</t>
  </si>
  <si>
    <t>112,5*1,03 'Přepočtené koeficientem množství</t>
  </si>
  <si>
    <t>-1919706039</t>
  </si>
  <si>
    <t>38,0</t>
  </si>
  <si>
    <t>-592708886</t>
  </si>
  <si>
    <t>38*1,03 'Přepočtené koeficientem množství</t>
  </si>
  <si>
    <t xml:space="preserve">Osazení betonových dílců </t>
  </si>
  <si>
    <t>2120082467</t>
  </si>
  <si>
    <t>Osazení betonových dílců</t>
  </si>
  <si>
    <t>-924940844</t>
  </si>
  <si>
    <t>58175391</t>
  </si>
  <si>
    <t>dopravní značka IP11c, IP12</t>
  </si>
  <si>
    <t>-271378560</t>
  </si>
  <si>
    <t>-828141709</t>
  </si>
  <si>
    <t>Montáž sloupku dopravních značek délky do 3,5 m do betonového základu</t>
  </si>
  <si>
    <t>-2103273071</t>
  </si>
  <si>
    <t>1824461114</t>
  </si>
  <si>
    <t>-912733950</t>
  </si>
  <si>
    <t>1399760571</t>
  </si>
  <si>
    <t>915231111</t>
  </si>
  <si>
    <t>Vodorovné dopravní značení přechody pro chodce, šipky, symboly bílý plast</t>
  </si>
  <si>
    <t>1227655280</t>
  </si>
  <si>
    <t>Vodorovné dopravní značení stříkaným plastem přechody pro chodce, šipky, symboly nápisy bílé základní</t>
  </si>
  <si>
    <t>https://podminky.urs.cz/item/CS_URS_2024_02/915231111</t>
  </si>
  <si>
    <t>-152361696</t>
  </si>
  <si>
    <t>Osazení silničního obrubníku betonového se zřízením lože, s vyplněním a zatřením spár cementovou maltou stojatého s boční opěrou z betonu prostého, do lože z betonu prostého</t>
  </si>
  <si>
    <t>4,24+31,0+5,55+1,0</t>
  </si>
  <si>
    <t>-1466115055</t>
  </si>
  <si>
    <t>41,79*1,02 'Přepočtené koeficientem množství</t>
  </si>
  <si>
    <t>-1258553194</t>
  </si>
  <si>
    <t>31,0+3,0+3,93</t>
  </si>
  <si>
    <t>-1753861514</t>
  </si>
  <si>
    <t>37,93*1,03 'Přepočtené koeficientem množství</t>
  </si>
  <si>
    <t>-8155056</t>
  </si>
  <si>
    <t>-1271846912</t>
  </si>
  <si>
    <t>46</t>
  </si>
  <si>
    <t>-1633615478</t>
  </si>
  <si>
    <t xml:space="preserve">SO c - Chodník </t>
  </si>
  <si>
    <t>1101553090</t>
  </si>
  <si>
    <t>50,0*2,5*0,1</t>
  </si>
  <si>
    <t>-2002843045</t>
  </si>
  <si>
    <t>50,0*2,5*0,25</t>
  </si>
  <si>
    <t>-445308588</t>
  </si>
  <si>
    <t>12,5+32,25</t>
  </si>
  <si>
    <t xml:space="preserve">přemístění z mezideponie pro zpětné využití </t>
  </si>
  <si>
    <t>5,0+6,25</t>
  </si>
  <si>
    <t>671419858</t>
  </si>
  <si>
    <t xml:space="preserve">odkopávka - zásyp </t>
  </si>
  <si>
    <t>31,25-6,25</t>
  </si>
  <si>
    <t xml:space="preserve">skrývka - zpětné rozprostření </t>
  </si>
  <si>
    <t>12,5-5,0</t>
  </si>
  <si>
    <t>330563549</t>
  </si>
  <si>
    <t>32,5*5</t>
  </si>
  <si>
    <t>101170907</t>
  </si>
  <si>
    <t xml:space="preserve">naložení  na mezideponii pro zpětné využití a likvidaci přebytku </t>
  </si>
  <si>
    <t>12,5+31,25</t>
  </si>
  <si>
    <t>28536289</t>
  </si>
  <si>
    <t>32,5*1,7</t>
  </si>
  <si>
    <t>1985143461</t>
  </si>
  <si>
    <t>((0,5*0,25)/2*50,0)*2</t>
  </si>
  <si>
    <t>1652972895</t>
  </si>
  <si>
    <t>0,5*2*50,0</t>
  </si>
  <si>
    <t>958957936</t>
  </si>
  <si>
    <t>844182396</t>
  </si>
  <si>
    <t>50*0,02 'Přepočtené koeficientem množství</t>
  </si>
  <si>
    <t>-1871246755</t>
  </si>
  <si>
    <t>48,8*1,5</t>
  </si>
  <si>
    <t>-736779879</t>
  </si>
  <si>
    <t>596211110</t>
  </si>
  <si>
    <t>Kladení zámkové dlažby komunikací pro pěší ručně tl 60 mm skupiny A pl do 50 m2</t>
  </si>
  <si>
    <t>-1326539280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</si>
  <si>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</si>
  <si>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https://podminky.urs.cz/item/CS_URS_2024_02/596211110</t>
  </si>
  <si>
    <t xml:space="preserve">pruh pro nevidomé </t>
  </si>
  <si>
    <t>0,4*1,5*2</t>
  </si>
  <si>
    <t>59245006</t>
  </si>
  <si>
    <t>dlažba pro nevidomé betonová 200x100mm tl 60mm barevná</t>
  </si>
  <si>
    <t>598222809</t>
  </si>
  <si>
    <t>1,2*1,03 'Přepočtené koeficientem množství</t>
  </si>
  <si>
    <t>596211111</t>
  </si>
  <si>
    <t>Kladení zámkové dlažby komunikací pro pěší ručně tl 60 mm skupiny A pl přes 50 do 100 m2</t>
  </si>
  <si>
    <t>452997885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</si>
  <si>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</si>
  <si>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https://podminky.urs.cz/item/CS_URS_2024_02/596211111</t>
  </si>
  <si>
    <t xml:space="preserve">dlažba přírodní </t>
  </si>
  <si>
    <t>48,0*1,5</t>
  </si>
  <si>
    <t>59245015</t>
  </si>
  <si>
    <t>dlažba zámková betonová tvaru I 200x165mm tl 60mm přírodní</t>
  </si>
  <si>
    <t>-2005428250</t>
  </si>
  <si>
    <t>72*1,03 'Přepočtené koeficientem množství</t>
  </si>
  <si>
    <t>916231213</t>
  </si>
  <si>
    <t>Osazení chodníkového obrubníku betonového stojatého s boční opěrou do lože z betonu prostého</t>
  </si>
  <si>
    <t>1632084522</t>
  </si>
  <si>
    <t>Osazení chodníkového obrubníku betonového se zřízením lože, s vyplněním a zatřením spár cementovou maltou stojatého s boční opěrou z betonu prostého, do lože z betonu prostého</t>
  </si>
  <si>
    <t xml:space="preserve">Poznámka k položce:_x000D_
beton C 16/20_x000D_
</t>
  </si>
  <si>
    <t>(48,8+1,5)*2</t>
  </si>
  <si>
    <t>59217017</t>
  </si>
  <si>
    <t>obrubník betonový chodníkový 1000x100x250mm</t>
  </si>
  <si>
    <t>1629662264</t>
  </si>
  <si>
    <t>100,6*1,02 'Přepočtené koeficientem množství</t>
  </si>
  <si>
    <t>355294223</t>
  </si>
  <si>
    <t xml:space="preserve">VON - Vedlejší a ostatní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</si>
  <si>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</si>
  <si>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</si>
  <si>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</si>
  <si>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</si>
  <si>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</si>
  <si>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</si>
  <si>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</si>
  <si>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</si>
  <si>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</si>
  <si>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011002</t>
  </si>
  <si>
    <t xml:space="preserve">Geodetické práce před výstavbou </t>
  </si>
  <si>
    <t>kpl</t>
  </si>
  <si>
    <t>1024</t>
  </si>
  <si>
    <t>-1133321889</t>
  </si>
  <si>
    <t>Geodetické práce před výstavbou</t>
  </si>
  <si>
    <t>Poznámka k položce:_x000D_
- vytýčení stavby</t>
  </si>
  <si>
    <t>012003</t>
  </si>
  <si>
    <t>Geodetické práce po výstavbě</t>
  </si>
  <si>
    <t>593944228</t>
  </si>
  <si>
    <t>Poznámka k položce:_x000D_
- zaměření skutečného provedení stavby.</t>
  </si>
  <si>
    <t>01300200</t>
  </si>
  <si>
    <t xml:space="preserve">Projektové práce - projektová dokumentace skutečného provedení </t>
  </si>
  <si>
    <t>233960319</t>
  </si>
  <si>
    <t>Projektové práce - projektová dokumentace skutečného provedení</t>
  </si>
  <si>
    <t>VRN3</t>
  </si>
  <si>
    <t>Zařízení staveniště</t>
  </si>
  <si>
    <t>032002</t>
  </si>
  <si>
    <t xml:space="preserve">Zřízení a odstranění zařízení staveniště vč. uvedení pozemků do původního stavu </t>
  </si>
  <si>
    <t>-2090936750</t>
  </si>
  <si>
    <t>Zřízení a odstranění zařízení staveniště vč. uvedení pozemků do původního stavu</t>
  </si>
  <si>
    <t>Poznámka k položce:_x000D_
- stavební buňka
- WC (TOI)
_x000D_
- skládky na staveništi_x000D_
- ohraničení staveniště_x000D_
- oplocení zařízení staveniště _x000D_
- zemní práce nutné pro osazení objektů zařízení staveniště
_x000D_
- rozebrání, bourání a odvoz zařízení staveniště_x000D_
- úprava terénu po zrušení zařízení staveniště _x000D_
- plochy pro čištění mechanizace
 _x000D_
- dlaší náklady související s úplnou realizací zakázky</t>
  </si>
  <si>
    <t>VRN7</t>
  </si>
  <si>
    <t>Provozní vlivy</t>
  </si>
  <si>
    <t>070001</t>
  </si>
  <si>
    <t>1858153103</t>
  </si>
  <si>
    <t>Poznámka k položce:_x000D_
- vytýčení inřenýrských sítí_x000D_
- ochranná pásma sítí.</t>
  </si>
  <si>
    <t>VRN9</t>
  </si>
  <si>
    <t>Ostatní náklady</t>
  </si>
  <si>
    <t>090001</t>
  </si>
  <si>
    <t>-617769136</t>
  </si>
  <si>
    <t>Poznámka k položce:_x000D_
- dopravní značení na staveništi_x000D_
- dodávka a osazení informační tabule o stavbě včetně její údržby a obnovy_x000D_
- čištění komunikace
_x000D_
- pasportizace ploch a objektů
 (videozáznam)_x000D_
- fotodokumentace v průběhu a po dokončení stavby_x000D_
- prostředky určené k likvidaci havárií
_x000D_
- zvláštní užívání komunikací
_x000D_
- věškeré náklady související s plněním všech podmínek pro stavbu, zajištění veškerých rozhodnutí a souhlasů nutných pro realizaci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</si>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</sst>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sz val="9"/>
      <name val="Trebuchet MS"/>
      <family val="2"/>
    </font>
    <font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67151111" TargetMode="External"/><Relationship Id="rId13" Type="http://schemas.openxmlformats.org/officeDocument/2006/relationships/hyperlink" Target="https://podminky.urs.cz/item/CS_URS_2024_02/181951112" TargetMode="External"/><Relationship Id="rId18" Type="http://schemas.openxmlformats.org/officeDocument/2006/relationships/hyperlink" Target="https://podminky.urs.cz/item/CS_URS_2024_02/451572111" TargetMode="External"/><Relationship Id="rId26" Type="http://schemas.openxmlformats.org/officeDocument/2006/relationships/hyperlink" Target="https://podminky.urs.cz/item/CS_URS_2024_02/916131213" TargetMode="External"/><Relationship Id="rId3" Type="http://schemas.openxmlformats.org/officeDocument/2006/relationships/hyperlink" Target="https://podminky.urs.cz/item/CS_URS_2024_02/132251101" TargetMode="External"/><Relationship Id="rId21" Type="http://schemas.openxmlformats.org/officeDocument/2006/relationships/hyperlink" Target="https://podminky.urs.cz/item/CS_URS_2024_02/596212210" TargetMode="External"/><Relationship Id="rId7" Type="http://schemas.openxmlformats.org/officeDocument/2006/relationships/hyperlink" Target="https://podminky.urs.cz/item/CS_URS_2024_02/162751119" TargetMode="External"/><Relationship Id="rId12" Type="http://schemas.openxmlformats.org/officeDocument/2006/relationships/hyperlink" Target="https://podminky.urs.cz/item/CS_URS_2024_02/181411121" TargetMode="External"/><Relationship Id="rId17" Type="http://schemas.openxmlformats.org/officeDocument/2006/relationships/hyperlink" Target="https://podminky.urs.cz/item/CS_URS_2024_02/275351122" TargetMode="External"/><Relationship Id="rId25" Type="http://schemas.openxmlformats.org/officeDocument/2006/relationships/hyperlink" Target="https://podminky.urs.cz/item/CS_URS_2024_02/914511111" TargetMode="External"/><Relationship Id="rId2" Type="http://schemas.openxmlformats.org/officeDocument/2006/relationships/hyperlink" Target="https://podminky.urs.cz/item/CS_URS_2024_02/122252203" TargetMode="External"/><Relationship Id="rId16" Type="http://schemas.openxmlformats.org/officeDocument/2006/relationships/hyperlink" Target="https://podminky.urs.cz/item/CS_URS_2024_02/275351121" TargetMode="External"/><Relationship Id="rId20" Type="http://schemas.openxmlformats.org/officeDocument/2006/relationships/hyperlink" Target="https://podminky.urs.cz/item/CS_URS_2024_02/564952111" TargetMode="External"/><Relationship Id="rId29" Type="http://schemas.openxmlformats.org/officeDocument/2006/relationships/hyperlink" Target="https://podminky.urs.cz/item/CS_URS_2024_02/919735112" TargetMode="External"/><Relationship Id="rId1" Type="http://schemas.openxmlformats.org/officeDocument/2006/relationships/hyperlink" Target="https://podminky.urs.cz/item/CS_URS_2024_02/121103111" TargetMode="External"/><Relationship Id="rId6" Type="http://schemas.openxmlformats.org/officeDocument/2006/relationships/hyperlink" Target="https://podminky.urs.cz/item/CS_URS_2024_02/162751117" TargetMode="External"/><Relationship Id="rId11" Type="http://schemas.openxmlformats.org/officeDocument/2006/relationships/hyperlink" Target="https://podminky.urs.cz/item/CS_URS_2024_02/181006111" TargetMode="External"/><Relationship Id="rId24" Type="http://schemas.openxmlformats.org/officeDocument/2006/relationships/hyperlink" Target="https://podminky.urs.cz/item/CS_URS_2024_02/914111121" TargetMode="External"/><Relationship Id="rId5" Type="http://schemas.openxmlformats.org/officeDocument/2006/relationships/hyperlink" Target="https://podminky.urs.cz/item/CS_URS_2024_02/162251102" TargetMode="External"/><Relationship Id="rId15" Type="http://schemas.openxmlformats.org/officeDocument/2006/relationships/hyperlink" Target="https://podminky.urs.cz/item/CS_URS_2024_02/275313611" TargetMode="External"/><Relationship Id="rId23" Type="http://schemas.openxmlformats.org/officeDocument/2006/relationships/hyperlink" Target="https://podminky.urs.cz/item/CS_URS_2024_02/871393121" TargetMode="External"/><Relationship Id="rId28" Type="http://schemas.openxmlformats.org/officeDocument/2006/relationships/hyperlink" Target="https://podminky.urs.cz/item/CS_URS_2024_02/919726121" TargetMode="External"/><Relationship Id="rId10" Type="http://schemas.openxmlformats.org/officeDocument/2006/relationships/hyperlink" Target="https://podminky.urs.cz/item/CS_URS_2024_02/175151101" TargetMode="External"/><Relationship Id="rId19" Type="http://schemas.openxmlformats.org/officeDocument/2006/relationships/hyperlink" Target="https://podminky.urs.cz/item/CS_URS_2024_02/564851111" TargetMode="External"/><Relationship Id="rId31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132251251" TargetMode="External"/><Relationship Id="rId9" Type="http://schemas.openxmlformats.org/officeDocument/2006/relationships/hyperlink" Target="https://podminky.urs.cz/item/CS_URS_2024_02/174151101" TargetMode="External"/><Relationship Id="rId14" Type="http://schemas.openxmlformats.org/officeDocument/2006/relationships/hyperlink" Target="https://podminky.urs.cz/item/CS_URS_2024_02/271532212" TargetMode="External"/><Relationship Id="rId22" Type="http://schemas.openxmlformats.org/officeDocument/2006/relationships/hyperlink" Target="https://podminky.urs.cz/item/CS_URS_2024_02/596412211" TargetMode="External"/><Relationship Id="rId27" Type="http://schemas.openxmlformats.org/officeDocument/2006/relationships/hyperlink" Target="https://podminky.urs.cz/item/CS_URS_2024_02/916331112" TargetMode="External"/><Relationship Id="rId30" Type="http://schemas.openxmlformats.org/officeDocument/2006/relationships/hyperlink" Target="https://podminky.urs.cz/item/CS_URS_2024_02/9982230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67151111" TargetMode="External"/><Relationship Id="rId13" Type="http://schemas.openxmlformats.org/officeDocument/2006/relationships/hyperlink" Target="https://podminky.urs.cz/item/CS_URS_2024_02/181951112" TargetMode="External"/><Relationship Id="rId18" Type="http://schemas.openxmlformats.org/officeDocument/2006/relationships/hyperlink" Target="https://podminky.urs.cz/item/CS_URS_2024_02/451572111" TargetMode="External"/><Relationship Id="rId26" Type="http://schemas.openxmlformats.org/officeDocument/2006/relationships/hyperlink" Target="https://podminky.urs.cz/item/CS_URS_2024_02/915231111" TargetMode="External"/><Relationship Id="rId3" Type="http://schemas.openxmlformats.org/officeDocument/2006/relationships/hyperlink" Target="https://podminky.urs.cz/item/CS_URS_2024_02/132251101" TargetMode="External"/><Relationship Id="rId21" Type="http://schemas.openxmlformats.org/officeDocument/2006/relationships/hyperlink" Target="https://podminky.urs.cz/item/CS_URS_2024_02/596212210" TargetMode="External"/><Relationship Id="rId7" Type="http://schemas.openxmlformats.org/officeDocument/2006/relationships/hyperlink" Target="https://podminky.urs.cz/item/CS_URS_2024_02/162751119" TargetMode="External"/><Relationship Id="rId12" Type="http://schemas.openxmlformats.org/officeDocument/2006/relationships/hyperlink" Target="https://podminky.urs.cz/item/CS_URS_2024_02/181411121" TargetMode="External"/><Relationship Id="rId17" Type="http://schemas.openxmlformats.org/officeDocument/2006/relationships/hyperlink" Target="https://podminky.urs.cz/item/CS_URS_2024_02/275351122" TargetMode="External"/><Relationship Id="rId25" Type="http://schemas.openxmlformats.org/officeDocument/2006/relationships/hyperlink" Target="https://podminky.urs.cz/item/CS_URS_2024_02/914511111" TargetMode="External"/><Relationship Id="rId2" Type="http://schemas.openxmlformats.org/officeDocument/2006/relationships/hyperlink" Target="https://podminky.urs.cz/item/CS_URS_2024_02/122252203" TargetMode="External"/><Relationship Id="rId16" Type="http://schemas.openxmlformats.org/officeDocument/2006/relationships/hyperlink" Target="https://podminky.urs.cz/item/CS_URS_2024_02/275351121" TargetMode="External"/><Relationship Id="rId20" Type="http://schemas.openxmlformats.org/officeDocument/2006/relationships/hyperlink" Target="https://podminky.urs.cz/item/CS_URS_2024_02/564952111" TargetMode="External"/><Relationship Id="rId29" Type="http://schemas.openxmlformats.org/officeDocument/2006/relationships/hyperlink" Target="https://podminky.urs.cz/item/CS_URS_2024_02/919726121" TargetMode="External"/><Relationship Id="rId1" Type="http://schemas.openxmlformats.org/officeDocument/2006/relationships/hyperlink" Target="https://podminky.urs.cz/item/CS_URS_2024_02/121103111" TargetMode="External"/><Relationship Id="rId6" Type="http://schemas.openxmlformats.org/officeDocument/2006/relationships/hyperlink" Target="https://podminky.urs.cz/item/CS_URS_2024_02/162751117" TargetMode="External"/><Relationship Id="rId11" Type="http://schemas.openxmlformats.org/officeDocument/2006/relationships/hyperlink" Target="https://podminky.urs.cz/item/CS_URS_2024_02/181006111" TargetMode="External"/><Relationship Id="rId24" Type="http://schemas.openxmlformats.org/officeDocument/2006/relationships/hyperlink" Target="https://podminky.urs.cz/item/CS_URS_2024_02/914111121" TargetMode="External"/><Relationship Id="rId32" Type="http://schemas.openxmlformats.org/officeDocument/2006/relationships/drawing" Target="../drawings/drawing3.xml"/><Relationship Id="rId5" Type="http://schemas.openxmlformats.org/officeDocument/2006/relationships/hyperlink" Target="https://podminky.urs.cz/item/CS_URS_2024_02/162251102" TargetMode="External"/><Relationship Id="rId15" Type="http://schemas.openxmlformats.org/officeDocument/2006/relationships/hyperlink" Target="https://podminky.urs.cz/item/CS_URS_2024_02/275313611" TargetMode="External"/><Relationship Id="rId23" Type="http://schemas.openxmlformats.org/officeDocument/2006/relationships/hyperlink" Target="https://podminky.urs.cz/item/CS_URS_2024_02/871393121" TargetMode="External"/><Relationship Id="rId28" Type="http://schemas.openxmlformats.org/officeDocument/2006/relationships/hyperlink" Target="https://podminky.urs.cz/item/CS_URS_2024_02/916331112" TargetMode="External"/><Relationship Id="rId10" Type="http://schemas.openxmlformats.org/officeDocument/2006/relationships/hyperlink" Target="https://podminky.urs.cz/item/CS_URS_2024_02/175151101" TargetMode="External"/><Relationship Id="rId19" Type="http://schemas.openxmlformats.org/officeDocument/2006/relationships/hyperlink" Target="https://podminky.urs.cz/item/CS_URS_2024_02/564851111" TargetMode="External"/><Relationship Id="rId31" Type="http://schemas.openxmlformats.org/officeDocument/2006/relationships/hyperlink" Target="https://podminky.urs.cz/item/CS_URS_2024_02/998223011" TargetMode="External"/><Relationship Id="rId4" Type="http://schemas.openxmlformats.org/officeDocument/2006/relationships/hyperlink" Target="https://podminky.urs.cz/item/CS_URS_2024_02/132251251" TargetMode="External"/><Relationship Id="rId9" Type="http://schemas.openxmlformats.org/officeDocument/2006/relationships/hyperlink" Target="https://podminky.urs.cz/item/CS_URS_2024_02/174151101" TargetMode="External"/><Relationship Id="rId14" Type="http://schemas.openxmlformats.org/officeDocument/2006/relationships/hyperlink" Target="https://podminky.urs.cz/item/CS_URS_2024_02/271532212" TargetMode="External"/><Relationship Id="rId22" Type="http://schemas.openxmlformats.org/officeDocument/2006/relationships/hyperlink" Target="https://podminky.urs.cz/item/CS_URS_2024_02/596412212" TargetMode="External"/><Relationship Id="rId27" Type="http://schemas.openxmlformats.org/officeDocument/2006/relationships/hyperlink" Target="https://podminky.urs.cz/item/CS_URS_2024_02/916131213" TargetMode="External"/><Relationship Id="rId30" Type="http://schemas.openxmlformats.org/officeDocument/2006/relationships/hyperlink" Target="https://podminky.urs.cz/item/CS_URS_2024_02/9197351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4_02/162251102" TargetMode="External"/><Relationship Id="rId7" Type="http://schemas.openxmlformats.org/officeDocument/2006/relationships/hyperlink" Target="https://podminky.urs.cz/item/CS_URS_2024_02/998223011" TargetMode="External"/><Relationship Id="rId2" Type="http://schemas.openxmlformats.org/officeDocument/2006/relationships/hyperlink" Target="https://podminky.urs.cz/item/CS_URS_2024_02/122252203" TargetMode="External"/><Relationship Id="rId1" Type="http://schemas.openxmlformats.org/officeDocument/2006/relationships/hyperlink" Target="https://podminky.urs.cz/item/CS_URS_2024_02/121103111" TargetMode="External"/><Relationship Id="rId6" Type="http://schemas.openxmlformats.org/officeDocument/2006/relationships/hyperlink" Target="https://podminky.urs.cz/item/CS_URS_2024_02/596211111" TargetMode="External"/><Relationship Id="rId5" Type="http://schemas.openxmlformats.org/officeDocument/2006/relationships/hyperlink" Target="https://podminky.urs.cz/item/CS_URS_2024_02/596211110" TargetMode="External"/><Relationship Id="rId4" Type="http://schemas.openxmlformats.org/officeDocument/2006/relationships/hyperlink" Target="https://podminky.urs.cz/item/CS_URS_2024_02/1810061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workbookViewId="0">
      <selection activeCell="K56" sqref="K56:AF56"/>
    </sheetView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94" t="s">
        <v>14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R5" s="20"/>
      <c r="BE5" s="291" t="s">
        <v>15</v>
      </c>
      <c r="BS5" s="17" t="s">
        <v>6</v>
      </c>
    </row>
    <row r="6" spans="1:74" ht="37" customHeight="1">
      <c r="B6" s="20"/>
      <c r="D6" s="26" t="s">
        <v>16</v>
      </c>
      <c r="K6" s="296" t="s">
        <v>17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R6" s="20"/>
      <c r="BE6" s="292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92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92"/>
      <c r="BS8" s="17" t="s">
        <v>6</v>
      </c>
    </row>
    <row r="9" spans="1:74" ht="14.5" customHeight="1">
      <c r="B9" s="20"/>
      <c r="AR9" s="20"/>
      <c r="BE9" s="292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92"/>
      <c r="BS10" s="17" t="s">
        <v>6</v>
      </c>
    </row>
    <row r="11" spans="1:74" ht="18.5" customHeight="1">
      <c r="B11" s="20"/>
      <c r="E11" s="25" t="s">
        <v>27</v>
      </c>
      <c r="AK11" s="27" t="s">
        <v>28</v>
      </c>
      <c r="AN11" s="25" t="s">
        <v>19</v>
      </c>
      <c r="AR11" s="20"/>
      <c r="BE11" s="292"/>
      <c r="BS11" s="17" t="s">
        <v>6</v>
      </c>
    </row>
    <row r="12" spans="1:74" ht="7" customHeight="1">
      <c r="B12" s="20"/>
      <c r="AR12" s="20"/>
      <c r="BE12" s="292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92"/>
      <c r="BS13" s="17" t="s">
        <v>6</v>
      </c>
    </row>
    <row r="14" spans="1:74" ht="13">
      <c r="B14" s="20"/>
      <c r="E14" s="297" t="s">
        <v>30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7" t="s">
        <v>28</v>
      </c>
      <c r="AN14" s="29" t="s">
        <v>30</v>
      </c>
      <c r="AR14" s="20"/>
      <c r="BE14" s="292"/>
      <c r="BS14" s="17" t="s">
        <v>6</v>
      </c>
    </row>
    <row r="15" spans="1:74" ht="7" customHeight="1">
      <c r="B15" s="20"/>
      <c r="AR15" s="20"/>
      <c r="BE15" s="292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92"/>
      <c r="BS16" s="17" t="s">
        <v>4</v>
      </c>
    </row>
    <row r="17" spans="2:71" ht="18.5" customHeight="1">
      <c r="B17" s="20"/>
      <c r="E17" s="25" t="s">
        <v>32</v>
      </c>
      <c r="AK17" s="27" t="s">
        <v>28</v>
      </c>
      <c r="AN17" s="25" t="s">
        <v>19</v>
      </c>
      <c r="AR17" s="20"/>
      <c r="BE17" s="292"/>
      <c r="BS17" s="17" t="s">
        <v>33</v>
      </c>
    </row>
    <row r="18" spans="2:71" ht="7" customHeight="1">
      <c r="B18" s="20"/>
      <c r="AR18" s="20"/>
      <c r="BE18" s="292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92"/>
      <c r="BS19" s="17" t="s">
        <v>6</v>
      </c>
    </row>
    <row r="20" spans="2:71" ht="18.5" customHeight="1">
      <c r="B20" s="20"/>
      <c r="E20" s="25" t="s">
        <v>35</v>
      </c>
      <c r="AK20" s="27" t="s">
        <v>28</v>
      </c>
      <c r="AN20" s="25" t="s">
        <v>19</v>
      </c>
      <c r="AR20" s="20"/>
      <c r="BE20" s="292"/>
      <c r="BS20" s="17" t="s">
        <v>33</v>
      </c>
    </row>
    <row r="21" spans="2:71" ht="7" customHeight="1">
      <c r="B21" s="20"/>
      <c r="AR21" s="20"/>
      <c r="BE21" s="292"/>
    </row>
    <row r="22" spans="2:71" ht="12" customHeight="1">
      <c r="B22" s="20"/>
      <c r="D22" s="27" t="s">
        <v>36</v>
      </c>
      <c r="AR22" s="20"/>
      <c r="BE22" s="292"/>
    </row>
    <row r="23" spans="2:71" ht="47.25" customHeight="1">
      <c r="B23" s="20"/>
      <c r="E23" s="299" t="s">
        <v>37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R23" s="20"/>
      <c r="BE23" s="292"/>
    </row>
    <row r="24" spans="2:71" ht="7" customHeight="1">
      <c r="B24" s="20"/>
      <c r="AR24" s="20"/>
      <c r="BE24" s="292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92"/>
    </row>
    <row r="26" spans="2:71" s="1" customFormat="1" ht="26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00">
        <f>ROUND(AG54,2)</f>
        <v>0</v>
      </c>
      <c r="AL26" s="301"/>
      <c r="AM26" s="301"/>
      <c r="AN26" s="301"/>
      <c r="AO26" s="301"/>
      <c r="AR26" s="32"/>
      <c r="BE26" s="292"/>
    </row>
    <row r="27" spans="2:71" s="1" customFormat="1" ht="7" customHeight="1">
      <c r="B27" s="32"/>
      <c r="AR27" s="32"/>
      <c r="BE27" s="292"/>
    </row>
    <row r="28" spans="2:71" s="1" customFormat="1" ht="13">
      <c r="B28" s="32"/>
      <c r="L28" s="302" t="s">
        <v>39</v>
      </c>
      <c r="M28" s="302"/>
      <c r="N28" s="302"/>
      <c r="O28" s="302"/>
      <c r="P28" s="302"/>
      <c r="W28" s="302" t="s">
        <v>40</v>
      </c>
      <c r="X28" s="302"/>
      <c r="Y28" s="302"/>
      <c r="Z28" s="302"/>
      <c r="AA28" s="302"/>
      <c r="AB28" s="302"/>
      <c r="AC28" s="302"/>
      <c r="AD28" s="302"/>
      <c r="AE28" s="302"/>
      <c r="AK28" s="302" t="s">
        <v>41</v>
      </c>
      <c r="AL28" s="302"/>
      <c r="AM28" s="302"/>
      <c r="AN28" s="302"/>
      <c r="AO28" s="302"/>
      <c r="AR28" s="32"/>
      <c r="BE28" s="292"/>
    </row>
    <row r="29" spans="2:71" s="2" customFormat="1" ht="14.5" customHeight="1">
      <c r="B29" s="36"/>
      <c r="D29" s="27" t="s">
        <v>42</v>
      </c>
      <c r="F29" s="27" t="s">
        <v>43</v>
      </c>
      <c r="L29" s="305">
        <v>0.21</v>
      </c>
      <c r="M29" s="304"/>
      <c r="N29" s="304"/>
      <c r="O29" s="304"/>
      <c r="P29" s="304"/>
      <c r="W29" s="303">
        <f>ROUND(AZ54, 2)</f>
        <v>0</v>
      </c>
      <c r="X29" s="304"/>
      <c r="Y29" s="304"/>
      <c r="Z29" s="304"/>
      <c r="AA29" s="304"/>
      <c r="AB29" s="304"/>
      <c r="AC29" s="304"/>
      <c r="AD29" s="304"/>
      <c r="AE29" s="304"/>
      <c r="AK29" s="303">
        <f>ROUND(AV54, 2)</f>
        <v>0</v>
      </c>
      <c r="AL29" s="304"/>
      <c r="AM29" s="304"/>
      <c r="AN29" s="304"/>
      <c r="AO29" s="304"/>
      <c r="AR29" s="36"/>
      <c r="BE29" s="293"/>
    </row>
    <row r="30" spans="2:71" s="2" customFormat="1" ht="14.5" customHeight="1">
      <c r="B30" s="36"/>
      <c r="F30" s="27" t="s">
        <v>44</v>
      </c>
      <c r="L30" s="305">
        <v>0.12</v>
      </c>
      <c r="M30" s="304"/>
      <c r="N30" s="304"/>
      <c r="O30" s="304"/>
      <c r="P30" s="304"/>
      <c r="W30" s="303">
        <f>ROUND(BA54, 2)</f>
        <v>0</v>
      </c>
      <c r="X30" s="304"/>
      <c r="Y30" s="304"/>
      <c r="Z30" s="304"/>
      <c r="AA30" s="304"/>
      <c r="AB30" s="304"/>
      <c r="AC30" s="304"/>
      <c r="AD30" s="304"/>
      <c r="AE30" s="304"/>
      <c r="AK30" s="303">
        <f>ROUND(AW54, 2)</f>
        <v>0</v>
      </c>
      <c r="AL30" s="304"/>
      <c r="AM30" s="304"/>
      <c r="AN30" s="304"/>
      <c r="AO30" s="304"/>
      <c r="AR30" s="36"/>
      <c r="BE30" s="293"/>
    </row>
    <row r="31" spans="2:71" s="2" customFormat="1" ht="14.5" hidden="1" customHeight="1">
      <c r="B31" s="36"/>
      <c r="F31" s="27" t="s">
        <v>45</v>
      </c>
      <c r="L31" s="305">
        <v>0.21</v>
      </c>
      <c r="M31" s="304"/>
      <c r="N31" s="304"/>
      <c r="O31" s="304"/>
      <c r="P31" s="304"/>
      <c r="W31" s="303">
        <f>ROUND(BB54, 2)</f>
        <v>0</v>
      </c>
      <c r="X31" s="304"/>
      <c r="Y31" s="304"/>
      <c r="Z31" s="304"/>
      <c r="AA31" s="304"/>
      <c r="AB31" s="304"/>
      <c r="AC31" s="304"/>
      <c r="AD31" s="304"/>
      <c r="AE31" s="304"/>
      <c r="AK31" s="303">
        <v>0</v>
      </c>
      <c r="AL31" s="304"/>
      <c r="AM31" s="304"/>
      <c r="AN31" s="304"/>
      <c r="AO31" s="304"/>
      <c r="AR31" s="36"/>
      <c r="BE31" s="293"/>
    </row>
    <row r="32" spans="2:71" s="2" customFormat="1" ht="14.5" hidden="1" customHeight="1">
      <c r="B32" s="36"/>
      <c r="F32" s="27" t="s">
        <v>46</v>
      </c>
      <c r="L32" s="305">
        <v>0.12</v>
      </c>
      <c r="M32" s="304"/>
      <c r="N32" s="304"/>
      <c r="O32" s="304"/>
      <c r="P32" s="304"/>
      <c r="W32" s="303">
        <f>ROUND(BC54, 2)</f>
        <v>0</v>
      </c>
      <c r="X32" s="304"/>
      <c r="Y32" s="304"/>
      <c r="Z32" s="304"/>
      <c r="AA32" s="304"/>
      <c r="AB32" s="304"/>
      <c r="AC32" s="304"/>
      <c r="AD32" s="304"/>
      <c r="AE32" s="304"/>
      <c r="AK32" s="303">
        <v>0</v>
      </c>
      <c r="AL32" s="304"/>
      <c r="AM32" s="304"/>
      <c r="AN32" s="304"/>
      <c r="AO32" s="304"/>
      <c r="AR32" s="36"/>
      <c r="BE32" s="293"/>
    </row>
    <row r="33" spans="2:44" s="2" customFormat="1" ht="14.5" hidden="1" customHeight="1">
      <c r="B33" s="36"/>
      <c r="F33" s="27" t="s">
        <v>47</v>
      </c>
      <c r="L33" s="305">
        <v>0</v>
      </c>
      <c r="M33" s="304"/>
      <c r="N33" s="304"/>
      <c r="O33" s="304"/>
      <c r="P33" s="304"/>
      <c r="W33" s="303">
        <f>ROUND(BD54, 2)</f>
        <v>0</v>
      </c>
      <c r="X33" s="304"/>
      <c r="Y33" s="304"/>
      <c r="Z33" s="304"/>
      <c r="AA33" s="304"/>
      <c r="AB33" s="304"/>
      <c r="AC33" s="304"/>
      <c r="AD33" s="304"/>
      <c r="AE33" s="304"/>
      <c r="AK33" s="303">
        <v>0</v>
      </c>
      <c r="AL33" s="304"/>
      <c r="AM33" s="304"/>
      <c r="AN33" s="304"/>
      <c r="AO33" s="304"/>
      <c r="AR33" s="36"/>
    </row>
    <row r="34" spans="2:44" s="1" customFormat="1" ht="7" customHeight="1">
      <c r="B34" s="32"/>
      <c r="AR34" s="32"/>
    </row>
    <row r="35" spans="2:44" s="1" customFormat="1" ht="26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309" t="s">
        <v>50</v>
      </c>
      <c r="Y35" s="307"/>
      <c r="Z35" s="307"/>
      <c r="AA35" s="307"/>
      <c r="AB35" s="307"/>
      <c r="AC35" s="39"/>
      <c r="AD35" s="39"/>
      <c r="AE35" s="39"/>
      <c r="AF35" s="39"/>
      <c r="AG35" s="39"/>
      <c r="AH35" s="39"/>
      <c r="AI35" s="39"/>
      <c r="AJ35" s="39"/>
      <c r="AK35" s="306">
        <f>SUM(AK26:AK33)</f>
        <v>0</v>
      </c>
      <c r="AL35" s="307"/>
      <c r="AM35" s="307"/>
      <c r="AN35" s="307"/>
      <c r="AO35" s="308"/>
      <c r="AP35" s="37"/>
      <c r="AQ35" s="37"/>
      <c r="AR35" s="32"/>
    </row>
    <row r="36" spans="2:44" s="1" customFormat="1" ht="7" customHeight="1">
      <c r="B36" s="32"/>
      <c r="AR36" s="32"/>
    </row>
    <row r="37" spans="2:44" s="1" customFormat="1" ht="7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7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5" customHeight="1">
      <c r="B42" s="32"/>
      <c r="C42" s="21" t="s">
        <v>51</v>
      </c>
      <c r="AR42" s="32"/>
    </row>
    <row r="43" spans="2:44" s="1" customFormat="1" ht="7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202411</v>
      </c>
      <c r="AR44" s="45"/>
    </row>
    <row r="45" spans="2:44" s="4" customFormat="1" ht="37" customHeight="1">
      <c r="B45" s="46"/>
      <c r="C45" s="47" t="s">
        <v>16</v>
      </c>
      <c r="L45" s="269" t="str">
        <f>K6</f>
        <v>Vrskmaň - místní část Zaječice - vybudování parkovacích stání a chodníku</v>
      </c>
      <c r="M45" s="270"/>
      <c r="N45" s="270"/>
      <c r="O45" s="270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  <c r="AA45" s="270"/>
      <c r="AB45" s="270"/>
      <c r="AC45" s="270"/>
      <c r="AD45" s="270"/>
      <c r="AE45" s="270"/>
      <c r="AF45" s="270"/>
      <c r="AG45" s="270"/>
      <c r="AH45" s="270"/>
      <c r="AI45" s="270"/>
      <c r="AJ45" s="270"/>
      <c r="AK45" s="270"/>
      <c r="AL45" s="270"/>
      <c r="AM45" s="270"/>
      <c r="AN45" s="270"/>
      <c r="AO45" s="270"/>
      <c r="AR45" s="46"/>
    </row>
    <row r="46" spans="2:44" s="1" customFormat="1" ht="7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 xml:space="preserve">Zaječice </v>
      </c>
      <c r="AI47" s="27" t="s">
        <v>23</v>
      </c>
      <c r="AM47" s="271" t="str">
        <f>IF(AN8= "","",AN8)</f>
        <v>30. 11. 2024</v>
      </c>
      <c r="AN47" s="271"/>
      <c r="AR47" s="32"/>
    </row>
    <row r="48" spans="2:44" s="1" customFormat="1" ht="7" customHeight="1">
      <c r="B48" s="32"/>
      <c r="AR48" s="32"/>
    </row>
    <row r="49" spans="1:91" s="1" customFormat="1" ht="15.25" customHeight="1">
      <c r="B49" s="32"/>
      <c r="C49" s="27" t="s">
        <v>25</v>
      </c>
      <c r="L49" s="3" t="str">
        <f>IF(E11= "","",E11)</f>
        <v xml:space="preserve">obec Vrskmaň, čp.46, Vrskmaň </v>
      </c>
      <c r="AI49" s="27" t="s">
        <v>31</v>
      </c>
      <c r="AM49" s="276" t="str">
        <f>IF(E17="","",E17)</f>
        <v xml:space="preserve">PROKA - Michal Koblížek </v>
      </c>
      <c r="AN49" s="277"/>
      <c r="AO49" s="277"/>
      <c r="AP49" s="277"/>
      <c r="AR49" s="32"/>
      <c r="AS49" s="272" t="s">
        <v>52</v>
      </c>
      <c r="AT49" s="273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76" t="str">
        <f>IF(E20="","",E20)</f>
        <v xml:space="preserve"> </v>
      </c>
      <c r="AN50" s="277"/>
      <c r="AO50" s="277"/>
      <c r="AP50" s="277"/>
      <c r="AR50" s="32"/>
      <c r="AS50" s="274"/>
      <c r="AT50" s="275"/>
      <c r="BD50" s="53"/>
    </row>
    <row r="51" spans="1:91" s="1" customFormat="1" ht="10.75" customHeight="1">
      <c r="B51" s="32"/>
      <c r="AR51" s="32"/>
      <c r="AS51" s="274"/>
      <c r="AT51" s="275"/>
      <c r="BD51" s="53"/>
    </row>
    <row r="52" spans="1:91" s="1" customFormat="1" ht="29.25" customHeight="1">
      <c r="B52" s="32"/>
      <c r="C52" s="278" t="s">
        <v>53</v>
      </c>
      <c r="D52" s="279"/>
      <c r="E52" s="279"/>
      <c r="F52" s="279"/>
      <c r="G52" s="279"/>
      <c r="H52" s="54"/>
      <c r="I52" s="281" t="s">
        <v>54</v>
      </c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80" t="s">
        <v>55</v>
      </c>
      <c r="AH52" s="279"/>
      <c r="AI52" s="279"/>
      <c r="AJ52" s="279"/>
      <c r="AK52" s="279"/>
      <c r="AL52" s="279"/>
      <c r="AM52" s="279"/>
      <c r="AN52" s="281" t="s">
        <v>56</v>
      </c>
      <c r="AO52" s="279"/>
      <c r="AP52" s="279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75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5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9">
        <f>ROUND(AG55+AG59,2)</f>
        <v>0</v>
      </c>
      <c r="AH54" s="289"/>
      <c r="AI54" s="289"/>
      <c r="AJ54" s="289"/>
      <c r="AK54" s="289"/>
      <c r="AL54" s="289"/>
      <c r="AM54" s="289"/>
      <c r="AN54" s="290">
        <f t="shared" ref="AN54:AN59" si="0">SUM(AG54,AT54)</f>
        <v>0</v>
      </c>
      <c r="AO54" s="290"/>
      <c r="AP54" s="290"/>
      <c r="AQ54" s="64" t="s">
        <v>19</v>
      </c>
      <c r="AR54" s="60"/>
      <c r="AS54" s="65">
        <f>ROUND(AS55+AS59,2)</f>
        <v>0</v>
      </c>
      <c r="AT54" s="66">
        <f t="shared" ref="AT54:AT59" si="1">ROUND(SUM(AV54:AW54),2)</f>
        <v>0</v>
      </c>
      <c r="AU54" s="67">
        <f>ROUND(AU55+AU59,5)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ROUND(AZ55+AZ59,2)</f>
        <v>0</v>
      </c>
      <c r="BA54" s="66">
        <f>ROUND(BA55+BA59,2)</f>
        <v>0</v>
      </c>
      <c r="BB54" s="66">
        <f>ROUND(BB55+BB59,2)</f>
        <v>0</v>
      </c>
      <c r="BC54" s="66">
        <f>ROUND(BC55+BC59,2)</f>
        <v>0</v>
      </c>
      <c r="BD54" s="68">
        <f>ROUND(BD55+BD59,2)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6.5" customHeight="1">
      <c r="B55" s="71"/>
      <c r="C55" s="72"/>
      <c r="D55" s="285" t="s">
        <v>76</v>
      </c>
      <c r="E55" s="285"/>
      <c r="F55" s="285"/>
      <c r="G55" s="285"/>
      <c r="H55" s="285"/>
      <c r="I55" s="73"/>
      <c r="J55" s="285" t="s">
        <v>77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2">
        <f>ROUND(SUM(AG56:AG58),2)</f>
        <v>0</v>
      </c>
      <c r="AH55" s="283"/>
      <c r="AI55" s="283"/>
      <c r="AJ55" s="283"/>
      <c r="AK55" s="283"/>
      <c r="AL55" s="283"/>
      <c r="AM55" s="283"/>
      <c r="AN55" s="284">
        <f t="shared" si="0"/>
        <v>0</v>
      </c>
      <c r="AO55" s="283"/>
      <c r="AP55" s="283"/>
      <c r="AQ55" s="74" t="s">
        <v>78</v>
      </c>
      <c r="AR55" s="71"/>
      <c r="AS55" s="75">
        <f>ROUND(SUM(AS56:AS58),2)</f>
        <v>0</v>
      </c>
      <c r="AT55" s="76">
        <f t="shared" si="1"/>
        <v>0</v>
      </c>
      <c r="AU55" s="77">
        <f>ROUND(SUM(AU56:AU58),5)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>ROUND(SUM(AZ56:AZ58),2)</f>
        <v>0</v>
      </c>
      <c r="BA55" s="76">
        <f>ROUND(SUM(BA56:BA58),2)</f>
        <v>0</v>
      </c>
      <c r="BB55" s="76">
        <f>ROUND(SUM(BB56:BB58),2)</f>
        <v>0</v>
      </c>
      <c r="BC55" s="76">
        <f>ROUND(SUM(BC56:BC58),2)</f>
        <v>0</v>
      </c>
      <c r="BD55" s="78">
        <f>ROUND(SUM(BD56:BD58),2)</f>
        <v>0</v>
      </c>
      <c r="BS55" s="79" t="s">
        <v>71</v>
      </c>
      <c r="BT55" s="79" t="s">
        <v>79</v>
      </c>
      <c r="BU55" s="79" t="s">
        <v>73</v>
      </c>
      <c r="BV55" s="79" t="s">
        <v>74</v>
      </c>
      <c r="BW55" s="79" t="s">
        <v>80</v>
      </c>
      <c r="BX55" s="79" t="s">
        <v>5</v>
      </c>
      <c r="CL55" s="79" t="s">
        <v>19</v>
      </c>
      <c r="CM55" s="79" t="s">
        <v>81</v>
      </c>
    </row>
    <row r="56" spans="1:91" s="3" customFormat="1" ht="16.5" customHeight="1">
      <c r="A56" s="80" t="s">
        <v>82</v>
      </c>
      <c r="B56" s="45"/>
      <c r="C56" s="9"/>
      <c r="D56" s="9"/>
      <c r="E56" s="288" t="s">
        <v>83</v>
      </c>
      <c r="F56" s="288"/>
      <c r="G56" s="288"/>
      <c r="H56" s="288"/>
      <c r="I56" s="288"/>
      <c r="J56" s="9"/>
      <c r="K56" s="288" t="s">
        <v>84</v>
      </c>
      <c r="L56" s="288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286">
        <f>'NEBUDE REALIZOVÁNO - Neoceňujte'!J32</f>
        <v>0</v>
      </c>
      <c r="AH56" s="287"/>
      <c r="AI56" s="287"/>
      <c r="AJ56" s="287"/>
      <c r="AK56" s="287"/>
      <c r="AL56" s="287"/>
      <c r="AM56" s="287"/>
      <c r="AN56" s="286">
        <f t="shared" si="0"/>
        <v>0</v>
      </c>
      <c r="AO56" s="287"/>
      <c r="AP56" s="287"/>
      <c r="AQ56" s="81" t="s">
        <v>85</v>
      </c>
      <c r="AR56" s="45"/>
      <c r="AS56" s="82">
        <v>0</v>
      </c>
      <c r="AT56" s="83">
        <f t="shared" si="1"/>
        <v>0</v>
      </c>
      <c r="AU56" s="84">
        <f>'NEBUDE REALIZOVÁNO - Neoceňujte'!P93</f>
        <v>0</v>
      </c>
      <c r="AV56" s="83">
        <f>'NEBUDE REALIZOVÁNO - Neoceňujte'!J35</f>
        <v>0</v>
      </c>
      <c r="AW56" s="83">
        <f>'NEBUDE REALIZOVÁNO - Neoceňujte'!J36</f>
        <v>0</v>
      </c>
      <c r="AX56" s="83">
        <f>'NEBUDE REALIZOVÁNO - Neoceňujte'!J37</f>
        <v>0</v>
      </c>
      <c r="AY56" s="83">
        <f>'NEBUDE REALIZOVÁNO - Neoceňujte'!J38</f>
        <v>0</v>
      </c>
      <c r="AZ56" s="83">
        <f>'NEBUDE REALIZOVÁNO - Neoceňujte'!F35</f>
        <v>0</v>
      </c>
      <c r="BA56" s="83">
        <f>'NEBUDE REALIZOVÁNO - Neoceňujte'!F36</f>
        <v>0</v>
      </c>
      <c r="BB56" s="83">
        <f>'NEBUDE REALIZOVÁNO - Neoceňujte'!F37</f>
        <v>0</v>
      </c>
      <c r="BC56" s="83">
        <f>'NEBUDE REALIZOVÁNO - Neoceňujte'!F38</f>
        <v>0</v>
      </c>
      <c r="BD56" s="85">
        <f>'NEBUDE REALIZOVÁNO - Neoceňujte'!F39</f>
        <v>0</v>
      </c>
      <c r="BT56" s="25" t="s">
        <v>81</v>
      </c>
      <c r="BV56" s="25" t="s">
        <v>74</v>
      </c>
      <c r="BW56" s="25" t="s">
        <v>86</v>
      </c>
      <c r="BX56" s="25" t="s">
        <v>80</v>
      </c>
      <c r="CL56" s="25" t="s">
        <v>19</v>
      </c>
    </row>
    <row r="57" spans="1:91" s="3" customFormat="1" ht="16.5" customHeight="1">
      <c r="A57" s="80" t="s">
        <v>82</v>
      </c>
      <c r="B57" s="45"/>
      <c r="C57" s="9"/>
      <c r="D57" s="9"/>
      <c r="E57" s="288" t="s">
        <v>87</v>
      </c>
      <c r="F57" s="288"/>
      <c r="G57" s="288"/>
      <c r="H57" s="288"/>
      <c r="I57" s="288"/>
      <c r="J57" s="9"/>
      <c r="K57" s="288" t="s">
        <v>88</v>
      </c>
      <c r="L57" s="288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  <c r="AF57" s="288"/>
      <c r="AG57" s="286">
        <f>'SO b - Parkovací plocha B'!J32</f>
        <v>0</v>
      </c>
      <c r="AH57" s="287"/>
      <c r="AI57" s="287"/>
      <c r="AJ57" s="287"/>
      <c r="AK57" s="287"/>
      <c r="AL57" s="287"/>
      <c r="AM57" s="287"/>
      <c r="AN57" s="286">
        <f t="shared" si="0"/>
        <v>0</v>
      </c>
      <c r="AO57" s="287"/>
      <c r="AP57" s="287"/>
      <c r="AQ57" s="81" t="s">
        <v>85</v>
      </c>
      <c r="AR57" s="45"/>
      <c r="AS57" s="82">
        <v>0</v>
      </c>
      <c r="AT57" s="83">
        <f t="shared" si="1"/>
        <v>0</v>
      </c>
      <c r="AU57" s="84">
        <f>'SO b - Parkovací plocha B'!P93</f>
        <v>0</v>
      </c>
      <c r="AV57" s="83">
        <f>'SO b - Parkovací plocha B'!J35</f>
        <v>0</v>
      </c>
      <c r="AW57" s="83">
        <f>'SO b - Parkovací plocha B'!J36</f>
        <v>0</v>
      </c>
      <c r="AX57" s="83">
        <f>'SO b - Parkovací plocha B'!J37</f>
        <v>0</v>
      </c>
      <c r="AY57" s="83">
        <f>'SO b - Parkovací plocha B'!J38</f>
        <v>0</v>
      </c>
      <c r="AZ57" s="83">
        <f>'SO b - Parkovací plocha B'!F35</f>
        <v>0</v>
      </c>
      <c r="BA57" s="83">
        <f>'SO b - Parkovací plocha B'!F36</f>
        <v>0</v>
      </c>
      <c r="BB57" s="83">
        <f>'SO b - Parkovací plocha B'!F37</f>
        <v>0</v>
      </c>
      <c r="BC57" s="83">
        <f>'SO b - Parkovací plocha B'!F38</f>
        <v>0</v>
      </c>
      <c r="BD57" s="85">
        <f>'SO b - Parkovací plocha B'!F39</f>
        <v>0</v>
      </c>
      <c r="BT57" s="25" t="s">
        <v>81</v>
      </c>
      <c r="BV57" s="25" t="s">
        <v>74</v>
      </c>
      <c r="BW57" s="25" t="s">
        <v>89</v>
      </c>
      <c r="BX57" s="25" t="s">
        <v>80</v>
      </c>
      <c r="CL57" s="25" t="s">
        <v>19</v>
      </c>
    </row>
    <row r="58" spans="1:91" s="3" customFormat="1" ht="16.5" customHeight="1">
      <c r="A58" s="80" t="s">
        <v>82</v>
      </c>
      <c r="B58" s="45"/>
      <c r="C58" s="9"/>
      <c r="D58" s="9"/>
      <c r="E58" s="288" t="s">
        <v>90</v>
      </c>
      <c r="F58" s="288"/>
      <c r="G58" s="288"/>
      <c r="H58" s="288"/>
      <c r="I58" s="288"/>
      <c r="J58" s="9"/>
      <c r="K58" s="288" t="s">
        <v>91</v>
      </c>
      <c r="L58" s="288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  <c r="AF58" s="288"/>
      <c r="AG58" s="286">
        <f>'SO c - Chodník '!J32</f>
        <v>0</v>
      </c>
      <c r="AH58" s="287"/>
      <c r="AI58" s="287"/>
      <c r="AJ58" s="287"/>
      <c r="AK58" s="287"/>
      <c r="AL58" s="287"/>
      <c r="AM58" s="287"/>
      <c r="AN58" s="286">
        <f t="shared" si="0"/>
        <v>0</v>
      </c>
      <c r="AO58" s="287"/>
      <c r="AP58" s="287"/>
      <c r="AQ58" s="81" t="s">
        <v>85</v>
      </c>
      <c r="AR58" s="45"/>
      <c r="AS58" s="82">
        <v>0</v>
      </c>
      <c r="AT58" s="83">
        <f t="shared" si="1"/>
        <v>0</v>
      </c>
      <c r="AU58" s="84">
        <f>'SO c - Chodník '!P90</f>
        <v>0</v>
      </c>
      <c r="AV58" s="83">
        <f>'SO c - Chodník '!J35</f>
        <v>0</v>
      </c>
      <c r="AW58" s="83">
        <f>'SO c - Chodník '!J36</f>
        <v>0</v>
      </c>
      <c r="AX58" s="83">
        <f>'SO c - Chodník '!J37</f>
        <v>0</v>
      </c>
      <c r="AY58" s="83">
        <f>'SO c - Chodník '!J38</f>
        <v>0</v>
      </c>
      <c r="AZ58" s="83">
        <f>'SO c - Chodník '!F35</f>
        <v>0</v>
      </c>
      <c r="BA58" s="83">
        <f>'SO c - Chodník '!F36</f>
        <v>0</v>
      </c>
      <c r="BB58" s="83">
        <f>'SO c - Chodník '!F37</f>
        <v>0</v>
      </c>
      <c r="BC58" s="83">
        <f>'SO c - Chodník '!F38</f>
        <v>0</v>
      </c>
      <c r="BD58" s="85">
        <f>'SO c - Chodník '!F39</f>
        <v>0</v>
      </c>
      <c r="BT58" s="25" t="s">
        <v>81</v>
      </c>
      <c r="BV58" s="25" t="s">
        <v>74</v>
      </c>
      <c r="BW58" s="25" t="s">
        <v>92</v>
      </c>
      <c r="BX58" s="25" t="s">
        <v>80</v>
      </c>
      <c r="CL58" s="25" t="s">
        <v>19</v>
      </c>
    </row>
    <row r="59" spans="1:91" s="6" customFormat="1" ht="16.5" customHeight="1">
      <c r="A59" s="80" t="s">
        <v>82</v>
      </c>
      <c r="B59" s="71"/>
      <c r="C59" s="72"/>
      <c r="D59" s="285" t="s">
        <v>93</v>
      </c>
      <c r="E59" s="285"/>
      <c r="F59" s="285"/>
      <c r="G59" s="285"/>
      <c r="H59" s="285"/>
      <c r="I59" s="73"/>
      <c r="J59" s="285" t="s">
        <v>94</v>
      </c>
      <c r="K59" s="285"/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  <c r="AA59" s="285"/>
      <c r="AB59" s="285"/>
      <c r="AC59" s="285"/>
      <c r="AD59" s="285"/>
      <c r="AE59" s="285"/>
      <c r="AF59" s="285"/>
      <c r="AG59" s="284">
        <f>'VON - Vedlejší a ostatní ...'!J30</f>
        <v>0</v>
      </c>
      <c r="AH59" s="283"/>
      <c r="AI59" s="283"/>
      <c r="AJ59" s="283"/>
      <c r="AK59" s="283"/>
      <c r="AL59" s="283"/>
      <c r="AM59" s="283"/>
      <c r="AN59" s="284">
        <f t="shared" si="0"/>
        <v>0</v>
      </c>
      <c r="AO59" s="283"/>
      <c r="AP59" s="283"/>
      <c r="AQ59" s="74" t="s">
        <v>78</v>
      </c>
      <c r="AR59" s="71"/>
      <c r="AS59" s="86">
        <v>0</v>
      </c>
      <c r="AT59" s="87">
        <f t="shared" si="1"/>
        <v>0</v>
      </c>
      <c r="AU59" s="88">
        <f>'VON - Vedlejší a ostatní ...'!P84</f>
        <v>0</v>
      </c>
      <c r="AV59" s="87">
        <f>'VON - Vedlejší a ostatní ...'!J33</f>
        <v>0</v>
      </c>
      <c r="AW59" s="87">
        <f>'VON - Vedlejší a ostatní ...'!J34</f>
        <v>0</v>
      </c>
      <c r="AX59" s="87">
        <f>'VON - Vedlejší a ostatní ...'!J35</f>
        <v>0</v>
      </c>
      <c r="AY59" s="87">
        <f>'VON - Vedlejší a ostatní ...'!J36</f>
        <v>0</v>
      </c>
      <c r="AZ59" s="87">
        <f>'VON - Vedlejší a ostatní ...'!F33</f>
        <v>0</v>
      </c>
      <c r="BA59" s="87">
        <f>'VON - Vedlejší a ostatní ...'!F34</f>
        <v>0</v>
      </c>
      <c r="BB59" s="87">
        <f>'VON - Vedlejší a ostatní ...'!F35</f>
        <v>0</v>
      </c>
      <c r="BC59" s="87">
        <f>'VON - Vedlejší a ostatní ...'!F36</f>
        <v>0</v>
      </c>
      <c r="BD59" s="89">
        <f>'VON - Vedlejší a ostatní ...'!F37</f>
        <v>0</v>
      </c>
      <c r="BT59" s="79" t="s">
        <v>79</v>
      </c>
      <c r="BV59" s="79" t="s">
        <v>74</v>
      </c>
      <c r="BW59" s="79" t="s">
        <v>95</v>
      </c>
      <c r="BX59" s="79" t="s">
        <v>5</v>
      </c>
      <c r="CL59" s="79" t="s">
        <v>19</v>
      </c>
      <c r="CM59" s="79" t="s">
        <v>81</v>
      </c>
    </row>
    <row r="60" spans="1:91" s="1" customFormat="1" ht="30" customHeight="1">
      <c r="B60" s="32"/>
      <c r="AR60" s="32"/>
    </row>
    <row r="61" spans="1:91" s="1" customFormat="1" ht="7" customHeight="1"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32"/>
    </row>
  </sheetData>
  <sheetProtection algorithmName="SHA-512" hashValue="LkoWUT7mu58kJOEBtqBTqfOwWyRuPX9E/i0PwuqeJTFnOPPmykN830ntNaAiSH7kKT8E7cobSjztExUtSB2rPg==" saltValue="l6BQQj2W3Nz0yk3ghsobctGw5MuEE267Hj3hTBZSFq8EcgiAE0rElmLvrimPSKXPHUHda36UKo6EIuctCBcrFA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a - Parkovací plocha A'!C2" display="/" xr:uid="{00000000-0004-0000-0000-000000000000}"/>
    <hyperlink ref="A57" location="'SO b - Parkovací plocha B'!C2" display="/" xr:uid="{00000000-0004-0000-0000-000001000000}"/>
    <hyperlink ref="A58" location="'SO c - Chodník '!C2" display="/" xr:uid="{00000000-0004-0000-0000-000002000000}"/>
    <hyperlink ref="A59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5"/>
  <sheetViews>
    <sheetView showGridLines="0" tabSelected="1" workbookViewId="0">
      <selection activeCell="E11" sqref="E11:H11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10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86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5" customHeight="1">
      <c r="B4" s="20"/>
      <c r="D4" s="21" t="s">
        <v>96</v>
      </c>
      <c r="L4" s="20"/>
      <c r="M4" s="90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0" t="str">
        <f>'Rekapitulace stavby'!K6</f>
        <v>Vrskmaň - místní část Zaječice - vybudování parkovacích stání a chodníku</v>
      </c>
      <c r="F7" s="311"/>
      <c r="G7" s="311"/>
      <c r="H7" s="311"/>
      <c r="L7" s="20"/>
    </row>
    <row r="8" spans="2:46" ht="12" customHeight="1">
      <c r="B8" s="20"/>
      <c r="D8" s="27" t="s">
        <v>97</v>
      </c>
      <c r="L8" s="20"/>
    </row>
    <row r="9" spans="2:46" s="1" customFormat="1" ht="16.5" customHeight="1">
      <c r="B9" s="32"/>
      <c r="E9" s="310" t="s">
        <v>98</v>
      </c>
      <c r="F9" s="312"/>
      <c r="G9" s="312"/>
      <c r="H9" s="312"/>
      <c r="L9" s="32"/>
    </row>
    <row r="10" spans="2:46" s="1" customFormat="1" ht="12" customHeight="1">
      <c r="B10" s="32"/>
      <c r="D10" s="27" t="s">
        <v>99</v>
      </c>
      <c r="L10" s="32"/>
    </row>
    <row r="11" spans="2:46" s="1" customFormat="1" ht="16.5" customHeight="1">
      <c r="B11" s="32"/>
      <c r="E11" s="269" t="s">
        <v>100</v>
      </c>
      <c r="F11" s="312"/>
      <c r="G11" s="312"/>
      <c r="H11" s="312"/>
      <c r="L11" s="32"/>
    </row>
    <row r="12" spans="2:46" s="1" customFormat="1" ht="11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35</v>
      </c>
      <c r="I14" s="27" t="s">
        <v>23</v>
      </c>
      <c r="J14" s="49" t="str">
        <f>'Rekapitulace stavby'!AN8</f>
        <v>30. 11. 2024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obec Vrskmaň, čp.46, Vrskmaň </v>
      </c>
      <c r="I17" s="27" t="s">
        <v>28</v>
      </c>
      <c r="J17" s="25" t="str">
        <f>IF('Rekapitulace stavby'!AN11="","",'Rekapitulace stavby'!AN11)</f>
        <v/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3" t="str">
        <f>'Rekapitulace stavby'!E14</f>
        <v>Vyplň údaj</v>
      </c>
      <c r="F20" s="294"/>
      <c r="G20" s="294"/>
      <c r="H20" s="294"/>
      <c r="I20" s="27" t="s">
        <v>28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PROKA - Michal Koblížek </v>
      </c>
      <c r="I23" s="27" t="s">
        <v>28</v>
      </c>
      <c r="J23" s="25" t="str">
        <f>IF('Rekapitulace stavby'!AN17="","",'Rekapitulace stavby'!AN17)</f>
        <v/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5" customHeight="1">
      <c r="B29" s="91"/>
      <c r="E29" s="299" t="s">
        <v>19</v>
      </c>
      <c r="F29" s="299"/>
      <c r="G29" s="299"/>
      <c r="H29" s="299"/>
      <c r="L29" s="91"/>
    </row>
    <row r="30" spans="2:12" s="1" customFormat="1" ht="7" customHeight="1">
      <c r="B30" s="32"/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5" customHeight="1">
      <c r="B32" s="32"/>
      <c r="D32" s="92" t="s">
        <v>38</v>
      </c>
      <c r="J32" s="63">
        <f>ROUND(J93, 2)</f>
        <v>0</v>
      </c>
      <c r="L32" s="32"/>
    </row>
    <row r="33" spans="2:12" s="1" customFormat="1" ht="7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5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5" customHeight="1">
      <c r="B35" s="32"/>
      <c r="D35" s="52" t="s">
        <v>42</v>
      </c>
      <c r="E35" s="27" t="s">
        <v>43</v>
      </c>
      <c r="F35" s="83">
        <f>ROUND((SUM(BE93:BE294)),  2)</f>
        <v>0</v>
      </c>
      <c r="I35" s="93">
        <v>0.21</v>
      </c>
      <c r="J35" s="83">
        <f>ROUND(((SUM(BE93:BE294))*I35),  2)</f>
        <v>0</v>
      </c>
      <c r="L35" s="32"/>
    </row>
    <row r="36" spans="2:12" s="1" customFormat="1" ht="14.5" customHeight="1">
      <c r="B36" s="32"/>
      <c r="E36" s="27" t="s">
        <v>44</v>
      </c>
      <c r="F36" s="83">
        <f>ROUND((SUM(BF93:BF294)),  2)</f>
        <v>0</v>
      </c>
      <c r="I36" s="93">
        <v>0.12</v>
      </c>
      <c r="J36" s="83">
        <f>ROUND(((SUM(BF93:BF294))*I36),  2)</f>
        <v>0</v>
      </c>
      <c r="L36" s="32"/>
    </row>
    <row r="37" spans="2:12" s="1" customFormat="1" ht="14.5" hidden="1" customHeight="1">
      <c r="B37" s="32"/>
      <c r="E37" s="27" t="s">
        <v>45</v>
      </c>
      <c r="F37" s="83">
        <f>ROUND((SUM(BG93:BG294)),  2)</f>
        <v>0</v>
      </c>
      <c r="I37" s="93">
        <v>0.21</v>
      </c>
      <c r="J37" s="83">
        <f>0</f>
        <v>0</v>
      </c>
      <c r="L37" s="32"/>
    </row>
    <row r="38" spans="2:12" s="1" customFormat="1" ht="14.5" hidden="1" customHeight="1">
      <c r="B38" s="32"/>
      <c r="E38" s="27" t="s">
        <v>46</v>
      </c>
      <c r="F38" s="83">
        <f>ROUND((SUM(BH93:BH294)),  2)</f>
        <v>0</v>
      </c>
      <c r="I38" s="93">
        <v>0.12</v>
      </c>
      <c r="J38" s="83">
        <f>0</f>
        <v>0</v>
      </c>
      <c r="L38" s="32"/>
    </row>
    <row r="39" spans="2:12" s="1" customFormat="1" ht="14.5" hidden="1" customHeight="1">
      <c r="B39" s="32"/>
      <c r="E39" s="27" t="s">
        <v>47</v>
      </c>
      <c r="F39" s="83">
        <f>ROUND((SUM(BI93:BI294)),  2)</f>
        <v>0</v>
      </c>
      <c r="I39" s="93">
        <v>0</v>
      </c>
      <c r="J39" s="83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7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5" customHeight="1">
      <c r="B47" s="32"/>
      <c r="C47" s="21" t="s">
        <v>101</v>
      </c>
      <c r="L47" s="32"/>
    </row>
    <row r="48" spans="2:12" s="1" customFormat="1" ht="7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10" t="str">
        <f>E7</f>
        <v>Vrskmaň - místní část Zaječice - vybudování parkovacích stání a chodníku</v>
      </c>
      <c r="F50" s="311"/>
      <c r="G50" s="311"/>
      <c r="H50" s="311"/>
      <c r="L50" s="32"/>
    </row>
    <row r="51" spans="2:47" ht="12" customHeight="1">
      <c r="B51" s="20"/>
      <c r="C51" s="27" t="s">
        <v>97</v>
      </c>
      <c r="L51" s="20"/>
    </row>
    <row r="52" spans="2:47" s="1" customFormat="1" ht="16.5" customHeight="1">
      <c r="B52" s="32"/>
      <c r="E52" s="310" t="s">
        <v>98</v>
      </c>
      <c r="F52" s="312"/>
      <c r="G52" s="312"/>
      <c r="H52" s="312"/>
      <c r="L52" s="32"/>
    </row>
    <row r="53" spans="2:47" s="1" customFormat="1" ht="12" customHeight="1">
      <c r="B53" s="32"/>
      <c r="C53" s="27" t="s">
        <v>99</v>
      </c>
      <c r="L53" s="32"/>
    </row>
    <row r="54" spans="2:47" s="1" customFormat="1" ht="16.5" customHeight="1">
      <c r="B54" s="32"/>
      <c r="E54" s="269" t="str">
        <f>E11</f>
        <v>SO a - Parkovací plocha A</v>
      </c>
      <c r="F54" s="312"/>
      <c r="G54" s="312"/>
      <c r="H54" s="312"/>
      <c r="L54" s="32"/>
    </row>
    <row r="55" spans="2:47" s="1" customFormat="1" ht="7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</v>
      </c>
      <c r="I56" s="27" t="s">
        <v>23</v>
      </c>
      <c r="J56" s="49" t="str">
        <f>IF(J14="","",J14)</f>
        <v>30. 11. 2024</v>
      </c>
      <c r="L56" s="32"/>
    </row>
    <row r="57" spans="2:47" s="1" customFormat="1" ht="7" customHeight="1">
      <c r="B57" s="32"/>
      <c r="L57" s="32"/>
    </row>
    <row r="58" spans="2:47" s="1" customFormat="1" ht="25.75" customHeight="1">
      <c r="B58" s="32"/>
      <c r="C58" s="27" t="s">
        <v>25</v>
      </c>
      <c r="F58" s="25" t="str">
        <f>E17</f>
        <v xml:space="preserve">obec Vrskmaň, čp.46, Vrskmaň </v>
      </c>
      <c r="I58" s="27" t="s">
        <v>31</v>
      </c>
      <c r="J58" s="30" t="str">
        <f>E23</f>
        <v xml:space="preserve">PROKA - Michal Koblížek </v>
      </c>
      <c r="L58" s="32"/>
    </row>
    <row r="59" spans="2:47" s="1" customFormat="1" ht="15.2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 xml:space="preserve"> </v>
      </c>
      <c r="L59" s="32"/>
    </row>
    <row r="60" spans="2:47" s="1" customFormat="1" ht="10.25" customHeight="1">
      <c r="B60" s="32"/>
      <c r="L60" s="32"/>
    </row>
    <row r="61" spans="2:47" s="1" customFormat="1" ht="29.25" customHeight="1">
      <c r="B61" s="32"/>
      <c r="C61" s="100" t="s">
        <v>102</v>
      </c>
      <c r="D61" s="94"/>
      <c r="E61" s="94"/>
      <c r="F61" s="94"/>
      <c r="G61" s="94"/>
      <c r="H61" s="94"/>
      <c r="I61" s="94"/>
      <c r="J61" s="101" t="s">
        <v>103</v>
      </c>
      <c r="K61" s="94"/>
      <c r="L61" s="32"/>
    </row>
    <row r="62" spans="2:47" s="1" customFormat="1" ht="10.25" customHeight="1">
      <c r="B62" s="32"/>
      <c r="L62" s="32"/>
    </row>
    <row r="63" spans="2:47" s="1" customFormat="1" ht="22.75" customHeight="1">
      <c r="B63" s="32"/>
      <c r="C63" s="102" t="s">
        <v>70</v>
      </c>
      <c r="J63" s="63">
        <f>J93</f>
        <v>0</v>
      </c>
      <c r="L63" s="32"/>
      <c r="AU63" s="17" t="s">
        <v>104</v>
      </c>
    </row>
    <row r="64" spans="2:47" s="8" customFormat="1" ht="25" customHeight="1">
      <c r="B64" s="103"/>
      <c r="D64" s="104" t="s">
        <v>105</v>
      </c>
      <c r="E64" s="105"/>
      <c r="F64" s="105"/>
      <c r="G64" s="105"/>
      <c r="H64" s="105"/>
      <c r="I64" s="105"/>
      <c r="J64" s="106">
        <f>J94</f>
        <v>0</v>
      </c>
      <c r="L64" s="103"/>
    </row>
    <row r="65" spans="2:12" s="9" customFormat="1" ht="20" customHeight="1">
      <c r="B65" s="107"/>
      <c r="D65" s="108" t="s">
        <v>106</v>
      </c>
      <c r="E65" s="109"/>
      <c r="F65" s="109"/>
      <c r="G65" s="109"/>
      <c r="H65" s="109"/>
      <c r="I65" s="109"/>
      <c r="J65" s="110">
        <f>J95</f>
        <v>0</v>
      </c>
      <c r="L65" s="107"/>
    </row>
    <row r="66" spans="2:12" s="9" customFormat="1" ht="20" customHeight="1">
      <c r="B66" s="107"/>
      <c r="D66" s="108" t="s">
        <v>107</v>
      </c>
      <c r="E66" s="109"/>
      <c r="F66" s="109"/>
      <c r="G66" s="109"/>
      <c r="H66" s="109"/>
      <c r="I66" s="109"/>
      <c r="J66" s="110">
        <f>J180</f>
        <v>0</v>
      </c>
      <c r="L66" s="107"/>
    </row>
    <row r="67" spans="2:12" s="9" customFormat="1" ht="20" customHeight="1">
      <c r="B67" s="107"/>
      <c r="D67" s="108" t="s">
        <v>108</v>
      </c>
      <c r="E67" s="109"/>
      <c r="F67" s="109"/>
      <c r="G67" s="109"/>
      <c r="H67" s="109"/>
      <c r="I67" s="109"/>
      <c r="J67" s="110">
        <f>J201</f>
        <v>0</v>
      </c>
      <c r="L67" s="107"/>
    </row>
    <row r="68" spans="2:12" s="9" customFormat="1" ht="20" customHeight="1">
      <c r="B68" s="107"/>
      <c r="D68" s="108" t="s">
        <v>109</v>
      </c>
      <c r="E68" s="109"/>
      <c r="F68" s="109"/>
      <c r="G68" s="109"/>
      <c r="H68" s="109"/>
      <c r="I68" s="109"/>
      <c r="J68" s="110">
        <f>J207</f>
        <v>0</v>
      </c>
      <c r="L68" s="107"/>
    </row>
    <row r="69" spans="2:12" s="9" customFormat="1" ht="20" customHeight="1">
      <c r="B69" s="107"/>
      <c r="D69" s="108" t="s">
        <v>110</v>
      </c>
      <c r="E69" s="109"/>
      <c r="F69" s="109"/>
      <c r="G69" s="109"/>
      <c r="H69" s="109"/>
      <c r="I69" s="109"/>
      <c r="J69" s="110">
        <f>J235</f>
        <v>0</v>
      </c>
      <c r="L69" s="107"/>
    </row>
    <row r="70" spans="2:12" s="9" customFormat="1" ht="20" customHeight="1">
      <c r="B70" s="107"/>
      <c r="D70" s="108" t="s">
        <v>111</v>
      </c>
      <c r="E70" s="109"/>
      <c r="F70" s="109"/>
      <c r="G70" s="109"/>
      <c r="H70" s="109"/>
      <c r="I70" s="109"/>
      <c r="J70" s="110">
        <f>J248</f>
        <v>0</v>
      </c>
      <c r="L70" s="107"/>
    </row>
    <row r="71" spans="2:12" s="9" customFormat="1" ht="20" customHeight="1">
      <c r="B71" s="107"/>
      <c r="D71" s="108" t="s">
        <v>112</v>
      </c>
      <c r="E71" s="109"/>
      <c r="F71" s="109"/>
      <c r="G71" s="109"/>
      <c r="H71" s="109"/>
      <c r="I71" s="109"/>
      <c r="J71" s="110">
        <f>J291</f>
        <v>0</v>
      </c>
      <c r="L71" s="107"/>
    </row>
    <row r="72" spans="2:12" s="1" customFormat="1" ht="21.75" customHeight="1">
      <c r="B72" s="32"/>
      <c r="L72" s="32"/>
    </row>
    <row r="73" spans="2:12" s="1" customFormat="1" ht="7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5" customHeight="1">
      <c r="B78" s="32"/>
      <c r="C78" s="21" t="s">
        <v>113</v>
      </c>
      <c r="L78" s="32"/>
    </row>
    <row r="79" spans="2:12" s="1" customFormat="1" ht="7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310" t="str">
        <f>E7</f>
        <v>Vrskmaň - místní část Zaječice - vybudování parkovacích stání a chodníku</v>
      </c>
      <c r="F81" s="311"/>
      <c r="G81" s="311"/>
      <c r="H81" s="311"/>
      <c r="L81" s="32"/>
    </row>
    <row r="82" spans="2:65" ht="12" customHeight="1">
      <c r="B82" s="20"/>
      <c r="C82" s="27" t="s">
        <v>97</v>
      </c>
      <c r="L82" s="20"/>
    </row>
    <row r="83" spans="2:65" s="1" customFormat="1" ht="16.5" customHeight="1">
      <c r="B83" s="32"/>
      <c r="E83" s="310" t="s">
        <v>98</v>
      </c>
      <c r="F83" s="312"/>
      <c r="G83" s="312"/>
      <c r="H83" s="312"/>
      <c r="L83" s="32"/>
    </row>
    <row r="84" spans="2:65" s="1" customFormat="1" ht="12" customHeight="1">
      <c r="B84" s="32"/>
      <c r="C84" s="27" t="s">
        <v>99</v>
      </c>
      <c r="L84" s="32"/>
    </row>
    <row r="85" spans="2:65" s="1" customFormat="1" ht="16.5" customHeight="1">
      <c r="B85" s="32"/>
      <c r="E85" s="269" t="str">
        <f>E11</f>
        <v>SO a - Parkovací plocha A</v>
      </c>
      <c r="F85" s="312"/>
      <c r="G85" s="312"/>
      <c r="H85" s="312"/>
      <c r="L85" s="32"/>
    </row>
    <row r="86" spans="2:65" s="1" customFormat="1" ht="7" customHeight="1">
      <c r="B86" s="32"/>
      <c r="L86" s="32"/>
    </row>
    <row r="87" spans="2:65" s="1" customFormat="1" ht="12" customHeight="1">
      <c r="B87" s="32"/>
      <c r="C87" s="27" t="s">
        <v>21</v>
      </c>
      <c r="F87" s="25" t="str">
        <f>F14</f>
        <v xml:space="preserve"> </v>
      </c>
      <c r="I87" s="27" t="s">
        <v>23</v>
      </c>
      <c r="J87" s="49" t="str">
        <f>IF(J14="","",J14)</f>
        <v>30. 11. 2024</v>
      </c>
      <c r="L87" s="32"/>
    </row>
    <row r="88" spans="2:65" s="1" customFormat="1" ht="7" customHeight="1">
      <c r="B88" s="32"/>
      <c r="L88" s="32"/>
    </row>
    <row r="89" spans="2:65" s="1" customFormat="1" ht="25.75" customHeight="1">
      <c r="B89" s="32"/>
      <c r="C89" s="27" t="s">
        <v>25</v>
      </c>
      <c r="F89" s="25" t="str">
        <f>E17</f>
        <v xml:space="preserve">obec Vrskmaň, čp.46, Vrskmaň </v>
      </c>
      <c r="I89" s="27" t="s">
        <v>31</v>
      </c>
      <c r="J89" s="30" t="str">
        <f>E23</f>
        <v xml:space="preserve">PROKA - Michal Koblížek </v>
      </c>
      <c r="L89" s="32"/>
    </row>
    <row r="90" spans="2:65" s="1" customFormat="1" ht="15.25" customHeight="1">
      <c r="B90" s="32"/>
      <c r="C90" s="27" t="s">
        <v>29</v>
      </c>
      <c r="F90" s="25" t="str">
        <f>IF(E20="","",E20)</f>
        <v>Vyplň údaj</v>
      </c>
      <c r="I90" s="27" t="s">
        <v>34</v>
      </c>
      <c r="J90" s="30" t="str">
        <f>E26</f>
        <v xml:space="preserve"> </v>
      </c>
      <c r="L90" s="32"/>
    </row>
    <row r="91" spans="2:65" s="1" customFormat="1" ht="10.25" customHeight="1">
      <c r="B91" s="32"/>
      <c r="L91" s="32"/>
    </row>
    <row r="92" spans="2:65" s="10" customFormat="1" ht="29.25" customHeight="1">
      <c r="B92" s="111"/>
      <c r="C92" s="112" t="s">
        <v>114</v>
      </c>
      <c r="D92" s="113" t="s">
        <v>57</v>
      </c>
      <c r="E92" s="113" t="s">
        <v>53</v>
      </c>
      <c r="F92" s="113" t="s">
        <v>54</v>
      </c>
      <c r="G92" s="113" t="s">
        <v>115</v>
      </c>
      <c r="H92" s="113" t="s">
        <v>116</v>
      </c>
      <c r="I92" s="113" t="s">
        <v>117</v>
      </c>
      <c r="J92" s="113" t="s">
        <v>103</v>
      </c>
      <c r="K92" s="114" t="s">
        <v>118</v>
      </c>
      <c r="L92" s="111"/>
      <c r="M92" s="56" t="s">
        <v>19</v>
      </c>
      <c r="N92" s="57" t="s">
        <v>42</v>
      </c>
      <c r="O92" s="57" t="s">
        <v>119</v>
      </c>
      <c r="P92" s="57" t="s">
        <v>120</v>
      </c>
      <c r="Q92" s="57" t="s">
        <v>121</v>
      </c>
      <c r="R92" s="57" t="s">
        <v>122</v>
      </c>
      <c r="S92" s="57" t="s">
        <v>123</v>
      </c>
      <c r="T92" s="58" t="s">
        <v>124</v>
      </c>
    </row>
    <row r="93" spans="2:65" s="1" customFormat="1" ht="22.75" customHeight="1">
      <c r="B93" s="32"/>
      <c r="C93" s="61" t="s">
        <v>125</v>
      </c>
      <c r="J93" s="115">
        <f>BK93</f>
        <v>0</v>
      </c>
      <c r="L93" s="32"/>
      <c r="M93" s="59"/>
      <c r="N93" s="50"/>
      <c r="O93" s="50"/>
      <c r="P93" s="116">
        <f>P94</f>
        <v>0</v>
      </c>
      <c r="Q93" s="50"/>
      <c r="R93" s="116">
        <f>R94</f>
        <v>132.18114079999998</v>
      </c>
      <c r="S93" s="50"/>
      <c r="T93" s="117">
        <f>T94</f>
        <v>0</v>
      </c>
      <c r="AT93" s="17" t="s">
        <v>71</v>
      </c>
      <c r="AU93" s="17" t="s">
        <v>104</v>
      </c>
      <c r="BK93" s="118">
        <f>BK94</f>
        <v>0</v>
      </c>
    </row>
    <row r="94" spans="2:65" s="11" customFormat="1" ht="26" customHeight="1">
      <c r="B94" s="119"/>
      <c r="D94" s="120" t="s">
        <v>71</v>
      </c>
      <c r="E94" s="121" t="s">
        <v>126</v>
      </c>
      <c r="F94" s="121" t="s">
        <v>127</v>
      </c>
      <c r="I94" s="122"/>
      <c r="J94" s="123">
        <f>BK94</f>
        <v>0</v>
      </c>
      <c r="L94" s="119"/>
      <c r="M94" s="124"/>
      <c r="P94" s="125">
        <f>P95+P180+P201+P207+P235+P248+P291</f>
        <v>0</v>
      </c>
      <c r="R94" s="125">
        <f>R95+R180+R201+R207+R235+R248+R291</f>
        <v>132.18114079999998</v>
      </c>
      <c r="T94" s="126">
        <f>T95+T180+T201+T207+T235+T248+T291</f>
        <v>0</v>
      </c>
      <c r="AR94" s="120" t="s">
        <v>79</v>
      </c>
      <c r="AT94" s="127" t="s">
        <v>71</v>
      </c>
      <c r="AU94" s="127" t="s">
        <v>72</v>
      </c>
      <c r="AY94" s="120" t="s">
        <v>128</v>
      </c>
      <c r="BK94" s="128">
        <f>BK95+BK180+BK201+BK207+BK235+BK248+BK291</f>
        <v>0</v>
      </c>
    </row>
    <row r="95" spans="2:65" s="11" customFormat="1" ht="22.75" customHeight="1">
      <c r="B95" s="119"/>
      <c r="D95" s="120" t="s">
        <v>71</v>
      </c>
      <c r="E95" s="129" t="s">
        <v>79</v>
      </c>
      <c r="F95" s="129" t="s">
        <v>129</v>
      </c>
      <c r="I95" s="122"/>
      <c r="J95" s="130">
        <f>BK95</f>
        <v>0</v>
      </c>
      <c r="L95" s="119"/>
      <c r="M95" s="124"/>
      <c r="P95" s="125">
        <f>SUM(P96:P179)</f>
        <v>0</v>
      </c>
      <c r="R95" s="125">
        <f>SUM(R96:R179)</f>
        <v>13.450768</v>
      </c>
      <c r="T95" s="126">
        <f>SUM(T96:T179)</f>
        <v>0</v>
      </c>
      <c r="AR95" s="120" t="s">
        <v>79</v>
      </c>
      <c r="AT95" s="127" t="s">
        <v>71</v>
      </c>
      <c r="AU95" s="127" t="s">
        <v>79</v>
      </c>
      <c r="AY95" s="120" t="s">
        <v>128</v>
      </c>
      <c r="BK95" s="128">
        <f>SUM(BK96:BK179)</f>
        <v>0</v>
      </c>
    </row>
    <row r="96" spans="2:65" s="1" customFormat="1" ht="16.5" customHeight="1">
      <c r="B96" s="32"/>
      <c r="C96" s="131" t="s">
        <v>79</v>
      </c>
      <c r="D96" s="131" t="s">
        <v>130</v>
      </c>
      <c r="E96" s="132" t="s">
        <v>131</v>
      </c>
      <c r="F96" s="133" t="s">
        <v>132</v>
      </c>
      <c r="G96" s="134" t="s">
        <v>133</v>
      </c>
      <c r="H96" s="135">
        <v>9</v>
      </c>
      <c r="I96" s="136"/>
      <c r="J96" s="137">
        <f>ROUND(I96*H96,2)</f>
        <v>0</v>
      </c>
      <c r="K96" s="133" t="s">
        <v>134</v>
      </c>
      <c r="L96" s="32"/>
      <c r="M96" s="138" t="s">
        <v>19</v>
      </c>
      <c r="N96" s="139" t="s">
        <v>43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135</v>
      </c>
      <c r="AT96" s="142" t="s">
        <v>130</v>
      </c>
      <c r="AU96" s="142" t="s">
        <v>81</v>
      </c>
      <c r="AY96" s="17" t="s">
        <v>128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79</v>
      </c>
      <c r="BK96" s="143">
        <f>ROUND(I96*H96,2)</f>
        <v>0</v>
      </c>
      <c r="BL96" s="17" t="s">
        <v>135</v>
      </c>
      <c r="BM96" s="142" t="s">
        <v>136</v>
      </c>
    </row>
    <row r="97" spans="2:65" s="1" customFormat="1" ht="12">
      <c r="B97" s="32"/>
      <c r="D97" s="144" t="s">
        <v>137</v>
      </c>
      <c r="F97" s="145" t="s">
        <v>138</v>
      </c>
      <c r="I97" s="146"/>
      <c r="L97" s="32"/>
      <c r="M97" s="147"/>
      <c r="T97" s="53"/>
      <c r="AT97" s="17" t="s">
        <v>137</v>
      </c>
      <c r="AU97" s="17" t="s">
        <v>81</v>
      </c>
    </row>
    <row r="98" spans="2:65" s="1" customFormat="1" ht="11">
      <c r="B98" s="32"/>
      <c r="D98" s="148" t="s">
        <v>139</v>
      </c>
      <c r="F98" s="149" t="s">
        <v>140</v>
      </c>
      <c r="I98" s="146"/>
      <c r="L98" s="32"/>
      <c r="M98" s="147"/>
      <c r="T98" s="53"/>
      <c r="AT98" s="17" t="s">
        <v>139</v>
      </c>
      <c r="AU98" s="17" t="s">
        <v>81</v>
      </c>
    </row>
    <row r="99" spans="2:65" s="12" customFormat="1" ht="12">
      <c r="B99" s="150"/>
      <c r="D99" s="144" t="s">
        <v>141</v>
      </c>
      <c r="E99" s="151" t="s">
        <v>19</v>
      </c>
      <c r="F99" s="152" t="s">
        <v>142</v>
      </c>
      <c r="H99" s="153">
        <v>9</v>
      </c>
      <c r="I99" s="154"/>
      <c r="L99" s="150"/>
      <c r="M99" s="155"/>
      <c r="T99" s="156"/>
      <c r="AT99" s="151" t="s">
        <v>141</v>
      </c>
      <c r="AU99" s="151" t="s">
        <v>81</v>
      </c>
      <c r="AV99" s="12" t="s">
        <v>81</v>
      </c>
      <c r="AW99" s="12" t="s">
        <v>33</v>
      </c>
      <c r="AX99" s="12" t="s">
        <v>72</v>
      </c>
      <c r="AY99" s="151" t="s">
        <v>128</v>
      </c>
    </row>
    <row r="100" spans="2:65" s="13" customFormat="1" ht="12">
      <c r="B100" s="157"/>
      <c r="D100" s="144" t="s">
        <v>141</v>
      </c>
      <c r="E100" s="158" t="s">
        <v>19</v>
      </c>
      <c r="F100" s="159" t="s">
        <v>143</v>
      </c>
      <c r="H100" s="160">
        <v>9</v>
      </c>
      <c r="I100" s="161"/>
      <c r="L100" s="157"/>
      <c r="M100" s="162"/>
      <c r="T100" s="163"/>
      <c r="AT100" s="158" t="s">
        <v>141</v>
      </c>
      <c r="AU100" s="158" t="s">
        <v>81</v>
      </c>
      <c r="AV100" s="13" t="s">
        <v>135</v>
      </c>
      <c r="AW100" s="13" t="s">
        <v>33</v>
      </c>
      <c r="AX100" s="13" t="s">
        <v>79</v>
      </c>
      <c r="AY100" s="158" t="s">
        <v>128</v>
      </c>
    </row>
    <row r="101" spans="2:65" s="1" customFormat="1" ht="21.75" customHeight="1">
      <c r="B101" s="32"/>
      <c r="C101" s="131" t="s">
        <v>81</v>
      </c>
      <c r="D101" s="131" t="s">
        <v>130</v>
      </c>
      <c r="E101" s="132" t="s">
        <v>144</v>
      </c>
      <c r="F101" s="133" t="s">
        <v>145</v>
      </c>
      <c r="G101" s="134" t="s">
        <v>133</v>
      </c>
      <c r="H101" s="135">
        <v>32.4</v>
      </c>
      <c r="I101" s="136"/>
      <c r="J101" s="137">
        <f>ROUND(I101*H101,2)</f>
        <v>0</v>
      </c>
      <c r="K101" s="133" t="s">
        <v>134</v>
      </c>
      <c r="L101" s="32"/>
      <c r="M101" s="138" t="s">
        <v>19</v>
      </c>
      <c r="N101" s="139" t="s">
        <v>43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135</v>
      </c>
      <c r="AT101" s="142" t="s">
        <v>130</v>
      </c>
      <c r="AU101" s="142" t="s">
        <v>81</v>
      </c>
      <c r="AY101" s="17" t="s">
        <v>128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79</v>
      </c>
      <c r="BK101" s="143">
        <f>ROUND(I101*H101,2)</f>
        <v>0</v>
      </c>
      <c r="BL101" s="17" t="s">
        <v>135</v>
      </c>
      <c r="BM101" s="142" t="s">
        <v>146</v>
      </c>
    </row>
    <row r="102" spans="2:65" s="1" customFormat="1" ht="12">
      <c r="B102" s="32"/>
      <c r="D102" s="144" t="s">
        <v>137</v>
      </c>
      <c r="F102" s="145" t="s">
        <v>147</v>
      </c>
      <c r="I102" s="146"/>
      <c r="L102" s="32"/>
      <c r="M102" s="147"/>
      <c r="T102" s="53"/>
      <c r="AT102" s="17" t="s">
        <v>137</v>
      </c>
      <c r="AU102" s="17" t="s">
        <v>81</v>
      </c>
    </row>
    <row r="103" spans="2:65" s="1" customFormat="1" ht="11">
      <c r="B103" s="32"/>
      <c r="D103" s="148" t="s">
        <v>139</v>
      </c>
      <c r="F103" s="149" t="s">
        <v>148</v>
      </c>
      <c r="I103" s="146"/>
      <c r="L103" s="32"/>
      <c r="M103" s="147"/>
      <c r="T103" s="53"/>
      <c r="AT103" s="17" t="s">
        <v>139</v>
      </c>
      <c r="AU103" s="17" t="s">
        <v>81</v>
      </c>
    </row>
    <row r="104" spans="2:65" s="12" customFormat="1" ht="12">
      <c r="B104" s="150"/>
      <c r="D104" s="144" t="s">
        <v>141</v>
      </c>
      <c r="E104" s="151" t="s">
        <v>19</v>
      </c>
      <c r="F104" s="152" t="s">
        <v>149</v>
      </c>
      <c r="H104" s="153">
        <v>32.4</v>
      </c>
      <c r="I104" s="154"/>
      <c r="L104" s="150"/>
      <c r="M104" s="155"/>
      <c r="T104" s="156"/>
      <c r="AT104" s="151" t="s">
        <v>141</v>
      </c>
      <c r="AU104" s="151" t="s">
        <v>81</v>
      </c>
      <c r="AV104" s="12" t="s">
        <v>81</v>
      </c>
      <c r="AW104" s="12" t="s">
        <v>33</v>
      </c>
      <c r="AX104" s="12" t="s">
        <v>72</v>
      </c>
      <c r="AY104" s="151" t="s">
        <v>128</v>
      </c>
    </row>
    <row r="105" spans="2:65" s="13" customFormat="1" ht="12">
      <c r="B105" s="157"/>
      <c r="D105" s="144" t="s">
        <v>141</v>
      </c>
      <c r="E105" s="158" t="s">
        <v>19</v>
      </c>
      <c r="F105" s="159" t="s">
        <v>143</v>
      </c>
      <c r="H105" s="160">
        <v>32.4</v>
      </c>
      <c r="I105" s="161"/>
      <c r="L105" s="157"/>
      <c r="M105" s="162"/>
      <c r="T105" s="163"/>
      <c r="AT105" s="158" t="s">
        <v>141</v>
      </c>
      <c r="AU105" s="158" t="s">
        <v>81</v>
      </c>
      <c r="AV105" s="13" t="s">
        <v>135</v>
      </c>
      <c r="AW105" s="13" t="s">
        <v>33</v>
      </c>
      <c r="AX105" s="13" t="s">
        <v>79</v>
      </c>
      <c r="AY105" s="158" t="s">
        <v>128</v>
      </c>
    </row>
    <row r="106" spans="2:65" s="1" customFormat="1" ht="21.75" customHeight="1">
      <c r="B106" s="32"/>
      <c r="C106" s="131" t="s">
        <v>150</v>
      </c>
      <c r="D106" s="131" t="s">
        <v>130</v>
      </c>
      <c r="E106" s="132" t="s">
        <v>151</v>
      </c>
      <c r="F106" s="133" t="s">
        <v>152</v>
      </c>
      <c r="G106" s="134" t="s">
        <v>133</v>
      </c>
      <c r="H106" s="135">
        <v>7.02</v>
      </c>
      <c r="I106" s="136"/>
      <c r="J106" s="137">
        <f>ROUND(I106*H106,2)</f>
        <v>0</v>
      </c>
      <c r="K106" s="133" t="s">
        <v>134</v>
      </c>
      <c r="L106" s="32"/>
      <c r="M106" s="138" t="s">
        <v>19</v>
      </c>
      <c r="N106" s="139" t="s">
        <v>43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135</v>
      </c>
      <c r="AT106" s="142" t="s">
        <v>130</v>
      </c>
      <c r="AU106" s="142" t="s">
        <v>81</v>
      </c>
      <c r="AY106" s="17" t="s">
        <v>128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79</v>
      </c>
      <c r="BK106" s="143">
        <f>ROUND(I106*H106,2)</f>
        <v>0</v>
      </c>
      <c r="BL106" s="17" t="s">
        <v>135</v>
      </c>
      <c r="BM106" s="142" t="s">
        <v>153</v>
      </c>
    </row>
    <row r="107" spans="2:65" s="1" customFormat="1" ht="24">
      <c r="B107" s="32"/>
      <c r="D107" s="144" t="s">
        <v>137</v>
      </c>
      <c r="F107" s="145" t="s">
        <v>154</v>
      </c>
      <c r="I107" s="146"/>
      <c r="L107" s="32"/>
      <c r="M107" s="147"/>
      <c r="T107" s="53"/>
      <c r="AT107" s="17" t="s">
        <v>137</v>
      </c>
      <c r="AU107" s="17" t="s">
        <v>81</v>
      </c>
    </row>
    <row r="108" spans="2:65" s="1" customFormat="1" ht="11">
      <c r="B108" s="32"/>
      <c r="D108" s="148" t="s">
        <v>139</v>
      </c>
      <c r="F108" s="149" t="s">
        <v>155</v>
      </c>
      <c r="I108" s="146"/>
      <c r="L108" s="32"/>
      <c r="M108" s="147"/>
      <c r="T108" s="53"/>
      <c r="AT108" s="17" t="s">
        <v>139</v>
      </c>
      <c r="AU108" s="17" t="s">
        <v>81</v>
      </c>
    </row>
    <row r="109" spans="2:65" s="14" customFormat="1" ht="12">
      <c r="B109" s="164"/>
      <c r="D109" s="144" t="s">
        <v>141</v>
      </c>
      <c r="E109" s="165" t="s">
        <v>19</v>
      </c>
      <c r="F109" s="166" t="s">
        <v>156</v>
      </c>
      <c r="H109" s="165" t="s">
        <v>19</v>
      </c>
      <c r="I109" s="167"/>
      <c r="L109" s="164"/>
      <c r="M109" s="168"/>
      <c r="T109" s="169"/>
      <c r="AT109" s="165" t="s">
        <v>141</v>
      </c>
      <c r="AU109" s="165" t="s">
        <v>81</v>
      </c>
      <c r="AV109" s="14" t="s">
        <v>79</v>
      </c>
      <c r="AW109" s="14" t="s">
        <v>33</v>
      </c>
      <c r="AX109" s="14" t="s">
        <v>72</v>
      </c>
      <c r="AY109" s="165" t="s">
        <v>128</v>
      </c>
    </row>
    <row r="110" spans="2:65" s="12" customFormat="1" ht="12">
      <c r="B110" s="150"/>
      <c r="D110" s="144" t="s">
        <v>141</v>
      </c>
      <c r="E110" s="151" t="s">
        <v>19</v>
      </c>
      <c r="F110" s="152" t="s">
        <v>157</v>
      </c>
      <c r="H110" s="153">
        <v>7.02</v>
      </c>
      <c r="I110" s="154"/>
      <c r="L110" s="150"/>
      <c r="M110" s="155"/>
      <c r="T110" s="156"/>
      <c r="AT110" s="151" t="s">
        <v>141</v>
      </c>
      <c r="AU110" s="151" t="s">
        <v>81</v>
      </c>
      <c r="AV110" s="12" t="s">
        <v>81</v>
      </c>
      <c r="AW110" s="12" t="s">
        <v>33</v>
      </c>
      <c r="AX110" s="12" t="s">
        <v>72</v>
      </c>
      <c r="AY110" s="151" t="s">
        <v>128</v>
      </c>
    </row>
    <row r="111" spans="2:65" s="13" customFormat="1" ht="12">
      <c r="B111" s="157"/>
      <c r="D111" s="144" t="s">
        <v>141</v>
      </c>
      <c r="E111" s="158" t="s">
        <v>19</v>
      </c>
      <c r="F111" s="159" t="s">
        <v>143</v>
      </c>
      <c r="H111" s="160">
        <v>7.02</v>
      </c>
      <c r="I111" s="161"/>
      <c r="L111" s="157"/>
      <c r="M111" s="162"/>
      <c r="T111" s="163"/>
      <c r="AT111" s="158" t="s">
        <v>141</v>
      </c>
      <c r="AU111" s="158" t="s">
        <v>81</v>
      </c>
      <c r="AV111" s="13" t="s">
        <v>135</v>
      </c>
      <c r="AW111" s="13" t="s">
        <v>33</v>
      </c>
      <c r="AX111" s="13" t="s">
        <v>79</v>
      </c>
      <c r="AY111" s="158" t="s">
        <v>128</v>
      </c>
    </row>
    <row r="112" spans="2:65" s="1" customFormat="1" ht="21.75" customHeight="1">
      <c r="B112" s="32"/>
      <c r="C112" s="131" t="s">
        <v>135</v>
      </c>
      <c r="D112" s="131" t="s">
        <v>130</v>
      </c>
      <c r="E112" s="132" t="s">
        <v>158</v>
      </c>
      <c r="F112" s="133" t="s">
        <v>159</v>
      </c>
      <c r="G112" s="134" t="s">
        <v>133</v>
      </c>
      <c r="H112" s="135">
        <v>5.28</v>
      </c>
      <c r="I112" s="136"/>
      <c r="J112" s="137">
        <f>ROUND(I112*H112,2)</f>
        <v>0</v>
      </c>
      <c r="K112" s="133" t="s">
        <v>134</v>
      </c>
      <c r="L112" s="32"/>
      <c r="M112" s="138" t="s">
        <v>19</v>
      </c>
      <c r="N112" s="139" t="s">
        <v>43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1">
        <f>S112*H112</f>
        <v>0</v>
      </c>
      <c r="AR112" s="142" t="s">
        <v>135</v>
      </c>
      <c r="AT112" s="142" t="s">
        <v>130</v>
      </c>
      <c r="AU112" s="142" t="s">
        <v>81</v>
      </c>
      <c r="AY112" s="17" t="s">
        <v>128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79</v>
      </c>
      <c r="BK112" s="143">
        <f>ROUND(I112*H112,2)</f>
        <v>0</v>
      </c>
      <c r="BL112" s="17" t="s">
        <v>135</v>
      </c>
      <c r="BM112" s="142" t="s">
        <v>160</v>
      </c>
    </row>
    <row r="113" spans="2:65" s="1" customFormat="1" ht="24">
      <c r="B113" s="32"/>
      <c r="D113" s="144" t="s">
        <v>137</v>
      </c>
      <c r="F113" s="145" t="s">
        <v>161</v>
      </c>
      <c r="I113" s="146"/>
      <c r="L113" s="32"/>
      <c r="M113" s="147"/>
      <c r="T113" s="53"/>
      <c r="AT113" s="17" t="s">
        <v>137</v>
      </c>
      <c r="AU113" s="17" t="s">
        <v>81</v>
      </c>
    </row>
    <row r="114" spans="2:65" s="1" customFormat="1" ht="11">
      <c r="B114" s="32"/>
      <c r="D114" s="148" t="s">
        <v>139</v>
      </c>
      <c r="F114" s="149" t="s">
        <v>162</v>
      </c>
      <c r="I114" s="146"/>
      <c r="L114" s="32"/>
      <c r="M114" s="147"/>
      <c r="T114" s="53"/>
      <c r="AT114" s="17" t="s">
        <v>139</v>
      </c>
      <c r="AU114" s="17" t="s">
        <v>81</v>
      </c>
    </row>
    <row r="115" spans="2:65" s="14" customFormat="1" ht="12">
      <c r="B115" s="164"/>
      <c r="D115" s="144" t="s">
        <v>141</v>
      </c>
      <c r="E115" s="165" t="s">
        <v>19</v>
      </c>
      <c r="F115" s="166" t="s">
        <v>163</v>
      </c>
      <c r="H115" s="165" t="s">
        <v>19</v>
      </c>
      <c r="I115" s="167"/>
      <c r="L115" s="164"/>
      <c r="M115" s="168"/>
      <c r="T115" s="169"/>
      <c r="AT115" s="165" t="s">
        <v>141</v>
      </c>
      <c r="AU115" s="165" t="s">
        <v>81</v>
      </c>
      <c r="AV115" s="14" t="s">
        <v>79</v>
      </c>
      <c r="AW115" s="14" t="s">
        <v>33</v>
      </c>
      <c r="AX115" s="14" t="s">
        <v>72</v>
      </c>
      <c r="AY115" s="165" t="s">
        <v>128</v>
      </c>
    </row>
    <row r="116" spans="2:65" s="12" customFormat="1" ht="12">
      <c r="B116" s="150"/>
      <c r="D116" s="144" t="s">
        <v>141</v>
      </c>
      <c r="E116" s="151" t="s">
        <v>19</v>
      </c>
      <c r="F116" s="152" t="s">
        <v>164</v>
      </c>
      <c r="H116" s="153">
        <v>5.28</v>
      </c>
      <c r="I116" s="154"/>
      <c r="L116" s="150"/>
      <c r="M116" s="155"/>
      <c r="T116" s="156"/>
      <c r="AT116" s="151" t="s">
        <v>141</v>
      </c>
      <c r="AU116" s="151" t="s">
        <v>81</v>
      </c>
      <c r="AV116" s="12" t="s">
        <v>81</v>
      </c>
      <c r="AW116" s="12" t="s">
        <v>33</v>
      </c>
      <c r="AX116" s="12" t="s">
        <v>72</v>
      </c>
      <c r="AY116" s="151" t="s">
        <v>128</v>
      </c>
    </row>
    <row r="117" spans="2:65" s="13" customFormat="1" ht="12">
      <c r="B117" s="157"/>
      <c r="D117" s="144" t="s">
        <v>141</v>
      </c>
      <c r="E117" s="158" t="s">
        <v>19</v>
      </c>
      <c r="F117" s="159" t="s">
        <v>143</v>
      </c>
      <c r="H117" s="160">
        <v>5.28</v>
      </c>
      <c r="I117" s="161"/>
      <c r="L117" s="157"/>
      <c r="M117" s="162"/>
      <c r="T117" s="163"/>
      <c r="AT117" s="158" t="s">
        <v>141</v>
      </c>
      <c r="AU117" s="158" t="s">
        <v>81</v>
      </c>
      <c r="AV117" s="13" t="s">
        <v>135</v>
      </c>
      <c r="AW117" s="13" t="s">
        <v>33</v>
      </c>
      <c r="AX117" s="13" t="s">
        <v>79</v>
      </c>
      <c r="AY117" s="158" t="s">
        <v>128</v>
      </c>
    </row>
    <row r="118" spans="2:65" s="1" customFormat="1" ht="21.75" customHeight="1">
      <c r="B118" s="32"/>
      <c r="C118" s="131" t="s">
        <v>165</v>
      </c>
      <c r="D118" s="131" t="s">
        <v>130</v>
      </c>
      <c r="E118" s="132" t="s">
        <v>166</v>
      </c>
      <c r="F118" s="133" t="s">
        <v>167</v>
      </c>
      <c r="G118" s="134" t="s">
        <v>133</v>
      </c>
      <c r="H118" s="135">
        <v>71.77</v>
      </c>
      <c r="I118" s="136"/>
      <c r="J118" s="137">
        <f>ROUND(I118*H118,2)</f>
        <v>0</v>
      </c>
      <c r="K118" s="133" t="s">
        <v>134</v>
      </c>
      <c r="L118" s="32"/>
      <c r="M118" s="138" t="s">
        <v>19</v>
      </c>
      <c r="N118" s="139" t="s">
        <v>43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135</v>
      </c>
      <c r="AT118" s="142" t="s">
        <v>130</v>
      </c>
      <c r="AU118" s="142" t="s">
        <v>81</v>
      </c>
      <c r="AY118" s="17" t="s">
        <v>128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79</v>
      </c>
      <c r="BK118" s="143">
        <f>ROUND(I118*H118,2)</f>
        <v>0</v>
      </c>
      <c r="BL118" s="17" t="s">
        <v>135</v>
      </c>
      <c r="BM118" s="142" t="s">
        <v>168</v>
      </c>
    </row>
    <row r="119" spans="2:65" s="1" customFormat="1" ht="24">
      <c r="B119" s="32"/>
      <c r="D119" s="144" t="s">
        <v>137</v>
      </c>
      <c r="F119" s="145" t="s">
        <v>169</v>
      </c>
      <c r="I119" s="146"/>
      <c r="L119" s="32"/>
      <c r="M119" s="147"/>
      <c r="T119" s="53"/>
      <c r="AT119" s="17" t="s">
        <v>137</v>
      </c>
      <c r="AU119" s="17" t="s">
        <v>81</v>
      </c>
    </row>
    <row r="120" spans="2:65" s="1" customFormat="1" ht="11">
      <c r="B120" s="32"/>
      <c r="D120" s="148" t="s">
        <v>139</v>
      </c>
      <c r="F120" s="149" t="s">
        <v>170</v>
      </c>
      <c r="I120" s="146"/>
      <c r="L120" s="32"/>
      <c r="M120" s="147"/>
      <c r="T120" s="53"/>
      <c r="AT120" s="17" t="s">
        <v>139</v>
      </c>
      <c r="AU120" s="17" t="s">
        <v>81</v>
      </c>
    </row>
    <row r="121" spans="2:65" s="14" customFormat="1" ht="12">
      <c r="B121" s="164"/>
      <c r="D121" s="144" t="s">
        <v>141</v>
      </c>
      <c r="E121" s="165" t="s">
        <v>19</v>
      </c>
      <c r="F121" s="166" t="s">
        <v>171</v>
      </c>
      <c r="H121" s="165" t="s">
        <v>19</v>
      </c>
      <c r="I121" s="167"/>
      <c r="L121" s="164"/>
      <c r="M121" s="168"/>
      <c r="T121" s="169"/>
      <c r="AT121" s="165" t="s">
        <v>141</v>
      </c>
      <c r="AU121" s="165" t="s">
        <v>81</v>
      </c>
      <c r="AV121" s="14" t="s">
        <v>79</v>
      </c>
      <c r="AW121" s="14" t="s">
        <v>33</v>
      </c>
      <c r="AX121" s="14" t="s">
        <v>72</v>
      </c>
      <c r="AY121" s="165" t="s">
        <v>128</v>
      </c>
    </row>
    <row r="122" spans="2:65" s="12" customFormat="1" ht="12">
      <c r="B122" s="150"/>
      <c r="D122" s="144" t="s">
        <v>141</v>
      </c>
      <c r="E122" s="151" t="s">
        <v>19</v>
      </c>
      <c r="F122" s="152" t="s">
        <v>172</v>
      </c>
      <c r="H122" s="153">
        <v>53.7</v>
      </c>
      <c r="I122" s="154"/>
      <c r="L122" s="150"/>
      <c r="M122" s="155"/>
      <c r="T122" s="156"/>
      <c r="AT122" s="151" t="s">
        <v>141</v>
      </c>
      <c r="AU122" s="151" t="s">
        <v>81</v>
      </c>
      <c r="AV122" s="12" t="s">
        <v>81</v>
      </c>
      <c r="AW122" s="12" t="s">
        <v>33</v>
      </c>
      <c r="AX122" s="12" t="s">
        <v>72</v>
      </c>
      <c r="AY122" s="151" t="s">
        <v>128</v>
      </c>
    </row>
    <row r="123" spans="2:65" s="14" customFormat="1" ht="12">
      <c r="B123" s="164"/>
      <c r="D123" s="144" t="s">
        <v>141</v>
      </c>
      <c r="E123" s="165" t="s">
        <v>19</v>
      </c>
      <c r="F123" s="166" t="s">
        <v>173</v>
      </c>
      <c r="H123" s="165" t="s">
        <v>19</v>
      </c>
      <c r="I123" s="167"/>
      <c r="L123" s="164"/>
      <c r="M123" s="168"/>
      <c r="T123" s="169"/>
      <c r="AT123" s="165" t="s">
        <v>141</v>
      </c>
      <c r="AU123" s="165" t="s">
        <v>81</v>
      </c>
      <c r="AV123" s="14" t="s">
        <v>79</v>
      </c>
      <c r="AW123" s="14" t="s">
        <v>33</v>
      </c>
      <c r="AX123" s="14" t="s">
        <v>72</v>
      </c>
      <c r="AY123" s="165" t="s">
        <v>128</v>
      </c>
    </row>
    <row r="124" spans="2:65" s="12" customFormat="1" ht="12">
      <c r="B124" s="150"/>
      <c r="D124" s="144" t="s">
        <v>141</v>
      </c>
      <c r="E124" s="151" t="s">
        <v>19</v>
      </c>
      <c r="F124" s="152" t="s">
        <v>174</v>
      </c>
      <c r="H124" s="153">
        <v>3.84</v>
      </c>
      <c r="I124" s="154"/>
      <c r="L124" s="150"/>
      <c r="M124" s="155"/>
      <c r="T124" s="156"/>
      <c r="AT124" s="151" t="s">
        <v>141</v>
      </c>
      <c r="AU124" s="151" t="s">
        <v>81</v>
      </c>
      <c r="AV124" s="12" t="s">
        <v>81</v>
      </c>
      <c r="AW124" s="12" t="s">
        <v>33</v>
      </c>
      <c r="AX124" s="12" t="s">
        <v>72</v>
      </c>
      <c r="AY124" s="151" t="s">
        <v>128</v>
      </c>
    </row>
    <row r="125" spans="2:65" s="12" customFormat="1" ht="12">
      <c r="B125" s="150"/>
      <c r="D125" s="144" t="s">
        <v>141</v>
      </c>
      <c r="E125" s="151" t="s">
        <v>19</v>
      </c>
      <c r="F125" s="152" t="s">
        <v>175</v>
      </c>
      <c r="H125" s="153">
        <v>4.63</v>
      </c>
      <c r="I125" s="154"/>
      <c r="L125" s="150"/>
      <c r="M125" s="155"/>
      <c r="T125" s="156"/>
      <c r="AT125" s="151" t="s">
        <v>141</v>
      </c>
      <c r="AU125" s="151" t="s">
        <v>81</v>
      </c>
      <c r="AV125" s="12" t="s">
        <v>81</v>
      </c>
      <c r="AW125" s="12" t="s">
        <v>33</v>
      </c>
      <c r="AX125" s="12" t="s">
        <v>72</v>
      </c>
      <c r="AY125" s="151" t="s">
        <v>128</v>
      </c>
    </row>
    <row r="126" spans="2:65" s="12" customFormat="1" ht="12">
      <c r="B126" s="150"/>
      <c r="D126" s="144" t="s">
        <v>141</v>
      </c>
      <c r="E126" s="151" t="s">
        <v>19</v>
      </c>
      <c r="F126" s="152" t="s">
        <v>176</v>
      </c>
      <c r="H126" s="153">
        <v>9.6</v>
      </c>
      <c r="I126" s="154"/>
      <c r="L126" s="150"/>
      <c r="M126" s="155"/>
      <c r="T126" s="156"/>
      <c r="AT126" s="151" t="s">
        <v>141</v>
      </c>
      <c r="AU126" s="151" t="s">
        <v>81</v>
      </c>
      <c r="AV126" s="12" t="s">
        <v>81</v>
      </c>
      <c r="AW126" s="12" t="s">
        <v>33</v>
      </c>
      <c r="AX126" s="12" t="s">
        <v>72</v>
      </c>
      <c r="AY126" s="151" t="s">
        <v>128</v>
      </c>
    </row>
    <row r="127" spans="2:65" s="13" customFormat="1" ht="12">
      <c r="B127" s="157"/>
      <c r="D127" s="144" t="s">
        <v>141</v>
      </c>
      <c r="E127" s="158" t="s">
        <v>19</v>
      </c>
      <c r="F127" s="159" t="s">
        <v>143</v>
      </c>
      <c r="H127" s="160">
        <v>71.77000000000001</v>
      </c>
      <c r="I127" s="161"/>
      <c r="L127" s="157"/>
      <c r="M127" s="162"/>
      <c r="T127" s="163"/>
      <c r="AT127" s="158" t="s">
        <v>141</v>
      </c>
      <c r="AU127" s="158" t="s">
        <v>81</v>
      </c>
      <c r="AV127" s="13" t="s">
        <v>135</v>
      </c>
      <c r="AW127" s="13" t="s">
        <v>33</v>
      </c>
      <c r="AX127" s="13" t="s">
        <v>79</v>
      </c>
      <c r="AY127" s="158" t="s">
        <v>128</v>
      </c>
    </row>
    <row r="128" spans="2:65" s="1" customFormat="1" ht="21.75" customHeight="1">
      <c r="B128" s="32"/>
      <c r="C128" s="131" t="s">
        <v>177</v>
      </c>
      <c r="D128" s="131" t="s">
        <v>130</v>
      </c>
      <c r="E128" s="132" t="s">
        <v>178</v>
      </c>
      <c r="F128" s="133" t="s">
        <v>179</v>
      </c>
      <c r="G128" s="134" t="s">
        <v>133</v>
      </c>
      <c r="H128" s="135">
        <v>35.57</v>
      </c>
      <c r="I128" s="136"/>
      <c r="J128" s="137">
        <f>ROUND(I128*H128,2)</f>
        <v>0</v>
      </c>
      <c r="K128" s="133" t="s">
        <v>134</v>
      </c>
      <c r="L128" s="32"/>
      <c r="M128" s="138" t="s">
        <v>19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135</v>
      </c>
      <c r="AT128" s="142" t="s">
        <v>130</v>
      </c>
      <c r="AU128" s="142" t="s">
        <v>81</v>
      </c>
      <c r="AY128" s="17" t="s">
        <v>128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79</v>
      </c>
      <c r="BK128" s="143">
        <f>ROUND(I128*H128,2)</f>
        <v>0</v>
      </c>
      <c r="BL128" s="17" t="s">
        <v>135</v>
      </c>
      <c r="BM128" s="142" t="s">
        <v>180</v>
      </c>
    </row>
    <row r="129" spans="2:65" s="1" customFormat="1" ht="24">
      <c r="B129" s="32"/>
      <c r="D129" s="144" t="s">
        <v>137</v>
      </c>
      <c r="F129" s="145" t="s">
        <v>181</v>
      </c>
      <c r="I129" s="146"/>
      <c r="L129" s="32"/>
      <c r="M129" s="147"/>
      <c r="T129" s="53"/>
      <c r="AT129" s="17" t="s">
        <v>137</v>
      </c>
      <c r="AU129" s="17" t="s">
        <v>81</v>
      </c>
    </row>
    <row r="130" spans="2:65" s="1" customFormat="1" ht="11">
      <c r="B130" s="32"/>
      <c r="D130" s="148" t="s">
        <v>139</v>
      </c>
      <c r="F130" s="149" t="s">
        <v>182</v>
      </c>
      <c r="I130" s="146"/>
      <c r="L130" s="32"/>
      <c r="M130" s="147"/>
      <c r="T130" s="53"/>
      <c r="AT130" s="17" t="s">
        <v>139</v>
      </c>
      <c r="AU130" s="17" t="s">
        <v>81</v>
      </c>
    </row>
    <row r="131" spans="2:65" s="12" customFormat="1" ht="12">
      <c r="B131" s="150"/>
      <c r="D131" s="144" t="s">
        <v>141</v>
      </c>
      <c r="E131" s="151" t="s">
        <v>19</v>
      </c>
      <c r="F131" s="152" t="s">
        <v>183</v>
      </c>
      <c r="H131" s="153">
        <v>35.57</v>
      </c>
      <c r="I131" s="154"/>
      <c r="L131" s="150"/>
      <c r="M131" s="155"/>
      <c r="T131" s="156"/>
      <c r="AT131" s="151" t="s">
        <v>141</v>
      </c>
      <c r="AU131" s="151" t="s">
        <v>81</v>
      </c>
      <c r="AV131" s="12" t="s">
        <v>81</v>
      </c>
      <c r="AW131" s="12" t="s">
        <v>33</v>
      </c>
      <c r="AX131" s="12" t="s">
        <v>72</v>
      </c>
      <c r="AY131" s="151" t="s">
        <v>128</v>
      </c>
    </row>
    <row r="132" spans="2:65" s="13" customFormat="1" ht="12">
      <c r="B132" s="157"/>
      <c r="D132" s="144" t="s">
        <v>141</v>
      </c>
      <c r="E132" s="158" t="s">
        <v>19</v>
      </c>
      <c r="F132" s="159" t="s">
        <v>143</v>
      </c>
      <c r="H132" s="160">
        <v>35.57</v>
      </c>
      <c r="I132" s="161"/>
      <c r="L132" s="157"/>
      <c r="M132" s="162"/>
      <c r="T132" s="163"/>
      <c r="AT132" s="158" t="s">
        <v>141</v>
      </c>
      <c r="AU132" s="158" t="s">
        <v>81</v>
      </c>
      <c r="AV132" s="13" t="s">
        <v>135</v>
      </c>
      <c r="AW132" s="13" t="s">
        <v>33</v>
      </c>
      <c r="AX132" s="13" t="s">
        <v>79</v>
      </c>
      <c r="AY132" s="158" t="s">
        <v>128</v>
      </c>
    </row>
    <row r="133" spans="2:65" s="1" customFormat="1" ht="24.25" customHeight="1">
      <c r="B133" s="32"/>
      <c r="C133" s="131" t="s">
        <v>184</v>
      </c>
      <c r="D133" s="131" t="s">
        <v>130</v>
      </c>
      <c r="E133" s="132" t="s">
        <v>185</v>
      </c>
      <c r="F133" s="133" t="s">
        <v>186</v>
      </c>
      <c r="G133" s="134" t="s">
        <v>133</v>
      </c>
      <c r="H133" s="135">
        <v>177.85</v>
      </c>
      <c r="I133" s="136"/>
      <c r="J133" s="137">
        <f>ROUND(I133*H133,2)</f>
        <v>0</v>
      </c>
      <c r="K133" s="133" t="s">
        <v>134</v>
      </c>
      <c r="L133" s="32"/>
      <c r="M133" s="138" t="s">
        <v>19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135</v>
      </c>
      <c r="AT133" s="142" t="s">
        <v>130</v>
      </c>
      <c r="AU133" s="142" t="s">
        <v>81</v>
      </c>
      <c r="AY133" s="17" t="s">
        <v>128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79</v>
      </c>
      <c r="BK133" s="143">
        <f>ROUND(I133*H133,2)</f>
        <v>0</v>
      </c>
      <c r="BL133" s="17" t="s">
        <v>135</v>
      </c>
      <c r="BM133" s="142" t="s">
        <v>187</v>
      </c>
    </row>
    <row r="134" spans="2:65" s="1" customFormat="1" ht="36">
      <c r="B134" s="32"/>
      <c r="D134" s="144" t="s">
        <v>137</v>
      </c>
      <c r="F134" s="145" t="s">
        <v>188</v>
      </c>
      <c r="I134" s="146"/>
      <c r="L134" s="32"/>
      <c r="M134" s="147"/>
      <c r="T134" s="53"/>
      <c r="AT134" s="17" t="s">
        <v>137</v>
      </c>
      <c r="AU134" s="17" t="s">
        <v>81</v>
      </c>
    </row>
    <row r="135" spans="2:65" s="1" customFormat="1" ht="11">
      <c r="B135" s="32"/>
      <c r="D135" s="148" t="s">
        <v>139</v>
      </c>
      <c r="F135" s="149" t="s">
        <v>189</v>
      </c>
      <c r="I135" s="146"/>
      <c r="L135" s="32"/>
      <c r="M135" s="147"/>
      <c r="T135" s="53"/>
      <c r="AT135" s="17" t="s">
        <v>139</v>
      </c>
      <c r="AU135" s="17" t="s">
        <v>81</v>
      </c>
    </row>
    <row r="136" spans="2:65" s="12" customFormat="1" ht="12">
      <c r="B136" s="150"/>
      <c r="D136" s="144" t="s">
        <v>141</v>
      </c>
      <c r="E136" s="151" t="s">
        <v>19</v>
      </c>
      <c r="F136" s="152" t="s">
        <v>190</v>
      </c>
      <c r="H136" s="153">
        <v>177.85</v>
      </c>
      <c r="I136" s="154"/>
      <c r="L136" s="150"/>
      <c r="M136" s="155"/>
      <c r="T136" s="156"/>
      <c r="AT136" s="151" t="s">
        <v>141</v>
      </c>
      <c r="AU136" s="151" t="s">
        <v>81</v>
      </c>
      <c r="AV136" s="12" t="s">
        <v>81</v>
      </c>
      <c r="AW136" s="12" t="s">
        <v>33</v>
      </c>
      <c r="AX136" s="12" t="s">
        <v>72</v>
      </c>
      <c r="AY136" s="151" t="s">
        <v>128</v>
      </c>
    </row>
    <row r="137" spans="2:65" s="13" customFormat="1" ht="12">
      <c r="B137" s="157"/>
      <c r="D137" s="144" t="s">
        <v>141</v>
      </c>
      <c r="E137" s="158" t="s">
        <v>19</v>
      </c>
      <c r="F137" s="159" t="s">
        <v>143</v>
      </c>
      <c r="H137" s="160">
        <v>177.85</v>
      </c>
      <c r="I137" s="161"/>
      <c r="L137" s="157"/>
      <c r="M137" s="162"/>
      <c r="T137" s="163"/>
      <c r="AT137" s="158" t="s">
        <v>141</v>
      </c>
      <c r="AU137" s="158" t="s">
        <v>81</v>
      </c>
      <c r="AV137" s="13" t="s">
        <v>135</v>
      </c>
      <c r="AW137" s="13" t="s">
        <v>33</v>
      </c>
      <c r="AX137" s="13" t="s">
        <v>79</v>
      </c>
      <c r="AY137" s="158" t="s">
        <v>128</v>
      </c>
    </row>
    <row r="138" spans="2:65" s="1" customFormat="1" ht="16.5" customHeight="1">
      <c r="B138" s="32"/>
      <c r="C138" s="131" t="s">
        <v>191</v>
      </c>
      <c r="D138" s="131" t="s">
        <v>130</v>
      </c>
      <c r="E138" s="132" t="s">
        <v>192</v>
      </c>
      <c r="F138" s="133" t="s">
        <v>193</v>
      </c>
      <c r="G138" s="134" t="s">
        <v>133</v>
      </c>
      <c r="H138" s="135">
        <v>53.7</v>
      </c>
      <c r="I138" s="136"/>
      <c r="J138" s="137">
        <f>ROUND(I138*H138,2)</f>
        <v>0</v>
      </c>
      <c r="K138" s="133" t="s">
        <v>134</v>
      </c>
      <c r="L138" s="32"/>
      <c r="M138" s="138" t="s">
        <v>19</v>
      </c>
      <c r="N138" s="139" t="s">
        <v>43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135</v>
      </c>
      <c r="AT138" s="142" t="s">
        <v>130</v>
      </c>
      <c r="AU138" s="142" t="s">
        <v>81</v>
      </c>
      <c r="AY138" s="17" t="s">
        <v>128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79</v>
      </c>
      <c r="BK138" s="143">
        <f>ROUND(I138*H138,2)</f>
        <v>0</v>
      </c>
      <c r="BL138" s="17" t="s">
        <v>135</v>
      </c>
      <c r="BM138" s="142" t="s">
        <v>194</v>
      </c>
    </row>
    <row r="139" spans="2:65" s="1" customFormat="1" ht="24">
      <c r="B139" s="32"/>
      <c r="D139" s="144" t="s">
        <v>137</v>
      </c>
      <c r="F139" s="145" t="s">
        <v>195</v>
      </c>
      <c r="I139" s="146"/>
      <c r="L139" s="32"/>
      <c r="M139" s="147"/>
      <c r="T139" s="53"/>
      <c r="AT139" s="17" t="s">
        <v>137</v>
      </c>
      <c r="AU139" s="17" t="s">
        <v>81</v>
      </c>
    </row>
    <row r="140" spans="2:65" s="1" customFormat="1" ht="11">
      <c r="B140" s="32"/>
      <c r="D140" s="148" t="s">
        <v>139</v>
      </c>
      <c r="F140" s="149" t="s">
        <v>196</v>
      </c>
      <c r="I140" s="146"/>
      <c r="L140" s="32"/>
      <c r="M140" s="147"/>
      <c r="T140" s="53"/>
      <c r="AT140" s="17" t="s">
        <v>139</v>
      </c>
      <c r="AU140" s="17" t="s">
        <v>81</v>
      </c>
    </row>
    <row r="141" spans="2:65" s="14" customFormat="1" ht="12">
      <c r="B141" s="164"/>
      <c r="D141" s="144" t="s">
        <v>141</v>
      </c>
      <c r="E141" s="165" t="s">
        <v>19</v>
      </c>
      <c r="F141" s="166" t="s">
        <v>197</v>
      </c>
      <c r="H141" s="165" t="s">
        <v>19</v>
      </c>
      <c r="I141" s="167"/>
      <c r="L141" s="164"/>
      <c r="M141" s="168"/>
      <c r="T141" s="169"/>
      <c r="AT141" s="165" t="s">
        <v>141</v>
      </c>
      <c r="AU141" s="165" t="s">
        <v>81</v>
      </c>
      <c r="AV141" s="14" t="s">
        <v>79</v>
      </c>
      <c r="AW141" s="14" t="s">
        <v>33</v>
      </c>
      <c r="AX141" s="14" t="s">
        <v>72</v>
      </c>
      <c r="AY141" s="165" t="s">
        <v>128</v>
      </c>
    </row>
    <row r="142" spans="2:65" s="12" customFormat="1" ht="12">
      <c r="B142" s="150"/>
      <c r="D142" s="144" t="s">
        <v>141</v>
      </c>
      <c r="E142" s="151" t="s">
        <v>19</v>
      </c>
      <c r="F142" s="152" t="s">
        <v>172</v>
      </c>
      <c r="H142" s="153">
        <v>53.7</v>
      </c>
      <c r="I142" s="154"/>
      <c r="L142" s="150"/>
      <c r="M142" s="155"/>
      <c r="T142" s="156"/>
      <c r="AT142" s="151" t="s">
        <v>141</v>
      </c>
      <c r="AU142" s="151" t="s">
        <v>81</v>
      </c>
      <c r="AV142" s="12" t="s">
        <v>81</v>
      </c>
      <c r="AW142" s="12" t="s">
        <v>33</v>
      </c>
      <c r="AX142" s="12" t="s">
        <v>72</v>
      </c>
      <c r="AY142" s="151" t="s">
        <v>128</v>
      </c>
    </row>
    <row r="143" spans="2:65" s="13" customFormat="1" ht="12">
      <c r="B143" s="157"/>
      <c r="D143" s="144" t="s">
        <v>141</v>
      </c>
      <c r="E143" s="158" t="s">
        <v>19</v>
      </c>
      <c r="F143" s="159" t="s">
        <v>143</v>
      </c>
      <c r="H143" s="160">
        <v>53.7</v>
      </c>
      <c r="I143" s="161"/>
      <c r="L143" s="157"/>
      <c r="M143" s="162"/>
      <c r="T143" s="163"/>
      <c r="AT143" s="158" t="s">
        <v>141</v>
      </c>
      <c r="AU143" s="158" t="s">
        <v>81</v>
      </c>
      <c r="AV143" s="13" t="s">
        <v>135</v>
      </c>
      <c r="AW143" s="13" t="s">
        <v>33</v>
      </c>
      <c r="AX143" s="13" t="s">
        <v>79</v>
      </c>
      <c r="AY143" s="158" t="s">
        <v>128</v>
      </c>
    </row>
    <row r="144" spans="2:65" s="1" customFormat="1" ht="16.5" customHeight="1">
      <c r="B144" s="32"/>
      <c r="C144" s="131" t="s">
        <v>198</v>
      </c>
      <c r="D144" s="131" t="s">
        <v>130</v>
      </c>
      <c r="E144" s="132" t="s">
        <v>199</v>
      </c>
      <c r="F144" s="133" t="s">
        <v>200</v>
      </c>
      <c r="G144" s="134" t="s">
        <v>201</v>
      </c>
      <c r="H144" s="135">
        <v>60.469000000000001</v>
      </c>
      <c r="I144" s="136"/>
      <c r="J144" s="137">
        <f>ROUND(I144*H144,2)</f>
        <v>0</v>
      </c>
      <c r="K144" s="133" t="s">
        <v>19</v>
      </c>
      <c r="L144" s="32"/>
      <c r="M144" s="138" t="s">
        <v>19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135</v>
      </c>
      <c r="AT144" s="142" t="s">
        <v>130</v>
      </c>
      <c r="AU144" s="142" t="s">
        <v>81</v>
      </c>
      <c r="AY144" s="17" t="s">
        <v>128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79</v>
      </c>
      <c r="BK144" s="143">
        <f>ROUND(I144*H144,2)</f>
        <v>0</v>
      </c>
      <c r="BL144" s="17" t="s">
        <v>135</v>
      </c>
      <c r="BM144" s="142" t="s">
        <v>202</v>
      </c>
    </row>
    <row r="145" spans="2:65" s="1" customFormat="1" ht="12">
      <c r="B145" s="32"/>
      <c r="D145" s="144" t="s">
        <v>137</v>
      </c>
      <c r="F145" s="145" t="s">
        <v>203</v>
      </c>
      <c r="I145" s="146"/>
      <c r="L145" s="32"/>
      <c r="M145" s="147"/>
      <c r="T145" s="53"/>
      <c r="AT145" s="17" t="s">
        <v>137</v>
      </c>
      <c r="AU145" s="17" t="s">
        <v>81</v>
      </c>
    </row>
    <row r="146" spans="2:65" s="12" customFormat="1" ht="12">
      <c r="B146" s="150"/>
      <c r="D146" s="144" t="s">
        <v>141</v>
      </c>
      <c r="E146" s="151" t="s">
        <v>19</v>
      </c>
      <c r="F146" s="152" t="s">
        <v>204</v>
      </c>
      <c r="H146" s="153">
        <v>60.469000000000001</v>
      </c>
      <c r="I146" s="154"/>
      <c r="L146" s="150"/>
      <c r="M146" s="155"/>
      <c r="T146" s="156"/>
      <c r="AT146" s="151" t="s">
        <v>141</v>
      </c>
      <c r="AU146" s="151" t="s">
        <v>81</v>
      </c>
      <c r="AV146" s="12" t="s">
        <v>81</v>
      </c>
      <c r="AW146" s="12" t="s">
        <v>33</v>
      </c>
      <c r="AX146" s="12" t="s">
        <v>72</v>
      </c>
      <c r="AY146" s="151" t="s">
        <v>128</v>
      </c>
    </row>
    <row r="147" spans="2:65" s="13" customFormat="1" ht="12">
      <c r="B147" s="157"/>
      <c r="D147" s="144" t="s">
        <v>141</v>
      </c>
      <c r="E147" s="158" t="s">
        <v>19</v>
      </c>
      <c r="F147" s="159" t="s">
        <v>143</v>
      </c>
      <c r="H147" s="160">
        <v>60.469000000000001</v>
      </c>
      <c r="I147" s="161"/>
      <c r="L147" s="157"/>
      <c r="M147" s="162"/>
      <c r="T147" s="163"/>
      <c r="AT147" s="158" t="s">
        <v>141</v>
      </c>
      <c r="AU147" s="158" t="s">
        <v>81</v>
      </c>
      <c r="AV147" s="13" t="s">
        <v>135</v>
      </c>
      <c r="AW147" s="13" t="s">
        <v>33</v>
      </c>
      <c r="AX147" s="13" t="s">
        <v>79</v>
      </c>
      <c r="AY147" s="158" t="s">
        <v>128</v>
      </c>
    </row>
    <row r="148" spans="2:65" s="1" customFormat="1" ht="16.5" customHeight="1">
      <c r="B148" s="32"/>
      <c r="C148" s="131" t="s">
        <v>205</v>
      </c>
      <c r="D148" s="131" t="s">
        <v>130</v>
      </c>
      <c r="E148" s="132" t="s">
        <v>206</v>
      </c>
      <c r="F148" s="133" t="s">
        <v>207</v>
      </c>
      <c r="G148" s="134" t="s">
        <v>133</v>
      </c>
      <c r="H148" s="135">
        <v>12.25</v>
      </c>
      <c r="I148" s="136"/>
      <c r="J148" s="137">
        <f>ROUND(I148*H148,2)</f>
        <v>0</v>
      </c>
      <c r="K148" s="133" t="s">
        <v>134</v>
      </c>
      <c r="L148" s="32"/>
      <c r="M148" s="138" t="s">
        <v>19</v>
      </c>
      <c r="N148" s="139" t="s">
        <v>43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135</v>
      </c>
      <c r="AT148" s="142" t="s">
        <v>130</v>
      </c>
      <c r="AU148" s="142" t="s">
        <v>81</v>
      </c>
      <c r="AY148" s="17" t="s">
        <v>128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79</v>
      </c>
      <c r="BK148" s="143">
        <f>ROUND(I148*H148,2)</f>
        <v>0</v>
      </c>
      <c r="BL148" s="17" t="s">
        <v>135</v>
      </c>
      <c r="BM148" s="142" t="s">
        <v>208</v>
      </c>
    </row>
    <row r="149" spans="2:65" s="1" customFormat="1" ht="24">
      <c r="B149" s="32"/>
      <c r="D149" s="144" t="s">
        <v>137</v>
      </c>
      <c r="F149" s="145" t="s">
        <v>209</v>
      </c>
      <c r="I149" s="146"/>
      <c r="L149" s="32"/>
      <c r="M149" s="147"/>
      <c r="T149" s="53"/>
      <c r="AT149" s="17" t="s">
        <v>137</v>
      </c>
      <c r="AU149" s="17" t="s">
        <v>81</v>
      </c>
    </row>
    <row r="150" spans="2:65" s="1" customFormat="1" ht="11">
      <c r="B150" s="32"/>
      <c r="D150" s="148" t="s">
        <v>139</v>
      </c>
      <c r="F150" s="149" t="s">
        <v>210</v>
      </c>
      <c r="I150" s="146"/>
      <c r="L150" s="32"/>
      <c r="M150" s="147"/>
      <c r="T150" s="53"/>
      <c r="AT150" s="17" t="s">
        <v>139</v>
      </c>
      <c r="AU150" s="17" t="s">
        <v>81</v>
      </c>
    </row>
    <row r="151" spans="2:65" s="12" customFormat="1" ht="12">
      <c r="B151" s="150"/>
      <c r="D151" s="144" t="s">
        <v>141</v>
      </c>
      <c r="E151" s="151" t="s">
        <v>19</v>
      </c>
      <c r="F151" s="152" t="s">
        <v>211</v>
      </c>
      <c r="H151" s="153">
        <v>2.65</v>
      </c>
      <c r="I151" s="154"/>
      <c r="L151" s="150"/>
      <c r="M151" s="155"/>
      <c r="T151" s="156"/>
      <c r="AT151" s="151" t="s">
        <v>141</v>
      </c>
      <c r="AU151" s="151" t="s">
        <v>81</v>
      </c>
      <c r="AV151" s="12" t="s">
        <v>81</v>
      </c>
      <c r="AW151" s="12" t="s">
        <v>33</v>
      </c>
      <c r="AX151" s="12" t="s">
        <v>72</v>
      </c>
      <c r="AY151" s="151" t="s">
        <v>128</v>
      </c>
    </row>
    <row r="152" spans="2:65" s="12" customFormat="1" ht="12">
      <c r="B152" s="150"/>
      <c r="D152" s="144" t="s">
        <v>141</v>
      </c>
      <c r="E152" s="151" t="s">
        <v>19</v>
      </c>
      <c r="F152" s="152" t="s">
        <v>176</v>
      </c>
      <c r="H152" s="153">
        <v>9.6</v>
      </c>
      <c r="I152" s="154"/>
      <c r="L152" s="150"/>
      <c r="M152" s="155"/>
      <c r="T152" s="156"/>
      <c r="AT152" s="151" t="s">
        <v>141</v>
      </c>
      <c r="AU152" s="151" t="s">
        <v>81</v>
      </c>
      <c r="AV152" s="12" t="s">
        <v>81</v>
      </c>
      <c r="AW152" s="12" t="s">
        <v>33</v>
      </c>
      <c r="AX152" s="12" t="s">
        <v>72</v>
      </c>
      <c r="AY152" s="151" t="s">
        <v>128</v>
      </c>
    </row>
    <row r="153" spans="2:65" s="13" customFormat="1" ht="12">
      <c r="B153" s="157"/>
      <c r="D153" s="144" t="s">
        <v>141</v>
      </c>
      <c r="E153" s="158" t="s">
        <v>19</v>
      </c>
      <c r="F153" s="159" t="s">
        <v>143</v>
      </c>
      <c r="H153" s="160">
        <v>12.25</v>
      </c>
      <c r="I153" s="161"/>
      <c r="L153" s="157"/>
      <c r="M153" s="162"/>
      <c r="T153" s="163"/>
      <c r="AT153" s="158" t="s">
        <v>141</v>
      </c>
      <c r="AU153" s="158" t="s">
        <v>81</v>
      </c>
      <c r="AV153" s="13" t="s">
        <v>135</v>
      </c>
      <c r="AW153" s="13" t="s">
        <v>33</v>
      </c>
      <c r="AX153" s="13" t="s">
        <v>79</v>
      </c>
      <c r="AY153" s="158" t="s">
        <v>128</v>
      </c>
    </row>
    <row r="154" spans="2:65" s="1" customFormat="1" ht="16.5" customHeight="1">
      <c r="B154" s="32"/>
      <c r="C154" s="131" t="s">
        <v>212</v>
      </c>
      <c r="D154" s="131" t="s">
        <v>130</v>
      </c>
      <c r="E154" s="132" t="s">
        <v>213</v>
      </c>
      <c r="F154" s="133" t="s">
        <v>214</v>
      </c>
      <c r="G154" s="134" t="s">
        <v>133</v>
      </c>
      <c r="H154" s="135">
        <v>6.7249999999999996</v>
      </c>
      <c r="I154" s="136"/>
      <c r="J154" s="137">
        <f>ROUND(I154*H154,2)</f>
        <v>0</v>
      </c>
      <c r="K154" s="133" t="s">
        <v>134</v>
      </c>
      <c r="L154" s="32"/>
      <c r="M154" s="138" t="s">
        <v>19</v>
      </c>
      <c r="N154" s="139" t="s">
        <v>43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135</v>
      </c>
      <c r="AT154" s="142" t="s">
        <v>130</v>
      </c>
      <c r="AU154" s="142" t="s">
        <v>81</v>
      </c>
      <c r="AY154" s="17" t="s">
        <v>128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79</v>
      </c>
      <c r="BK154" s="143">
        <f>ROUND(I154*H154,2)</f>
        <v>0</v>
      </c>
      <c r="BL154" s="17" t="s">
        <v>135</v>
      </c>
      <c r="BM154" s="142" t="s">
        <v>215</v>
      </c>
    </row>
    <row r="155" spans="2:65" s="1" customFormat="1" ht="36">
      <c r="B155" s="32"/>
      <c r="D155" s="144" t="s">
        <v>137</v>
      </c>
      <c r="F155" s="145" t="s">
        <v>216</v>
      </c>
      <c r="I155" s="146"/>
      <c r="L155" s="32"/>
      <c r="M155" s="147"/>
      <c r="T155" s="53"/>
      <c r="AT155" s="17" t="s">
        <v>137</v>
      </c>
      <c r="AU155" s="17" t="s">
        <v>81</v>
      </c>
    </row>
    <row r="156" spans="2:65" s="1" customFormat="1" ht="11">
      <c r="B156" s="32"/>
      <c r="D156" s="148" t="s">
        <v>139</v>
      </c>
      <c r="F156" s="149" t="s">
        <v>217</v>
      </c>
      <c r="I156" s="146"/>
      <c r="L156" s="32"/>
      <c r="M156" s="147"/>
      <c r="T156" s="53"/>
      <c r="AT156" s="17" t="s">
        <v>139</v>
      </c>
      <c r="AU156" s="17" t="s">
        <v>81</v>
      </c>
    </row>
    <row r="157" spans="2:65" s="12" customFormat="1" ht="12">
      <c r="B157" s="150"/>
      <c r="D157" s="144" t="s">
        <v>141</v>
      </c>
      <c r="E157" s="151" t="s">
        <v>19</v>
      </c>
      <c r="F157" s="152" t="s">
        <v>218</v>
      </c>
      <c r="H157" s="153">
        <v>11.7</v>
      </c>
      <c r="I157" s="154"/>
      <c r="L157" s="150"/>
      <c r="M157" s="155"/>
      <c r="T157" s="156"/>
      <c r="AT157" s="151" t="s">
        <v>141</v>
      </c>
      <c r="AU157" s="151" t="s">
        <v>81</v>
      </c>
      <c r="AV157" s="12" t="s">
        <v>81</v>
      </c>
      <c r="AW157" s="12" t="s">
        <v>33</v>
      </c>
      <c r="AX157" s="12" t="s">
        <v>72</v>
      </c>
      <c r="AY157" s="151" t="s">
        <v>128</v>
      </c>
    </row>
    <row r="158" spans="2:65" s="14" customFormat="1" ht="12">
      <c r="B158" s="164"/>
      <c r="D158" s="144" t="s">
        <v>141</v>
      </c>
      <c r="E158" s="165" t="s">
        <v>19</v>
      </c>
      <c r="F158" s="166" t="s">
        <v>219</v>
      </c>
      <c r="H158" s="165" t="s">
        <v>19</v>
      </c>
      <c r="I158" s="167"/>
      <c r="L158" s="164"/>
      <c r="M158" s="168"/>
      <c r="T158" s="169"/>
      <c r="AT158" s="165" t="s">
        <v>141</v>
      </c>
      <c r="AU158" s="165" t="s">
        <v>81</v>
      </c>
      <c r="AV158" s="14" t="s">
        <v>79</v>
      </c>
      <c r="AW158" s="14" t="s">
        <v>33</v>
      </c>
      <c r="AX158" s="14" t="s">
        <v>72</v>
      </c>
      <c r="AY158" s="165" t="s">
        <v>128</v>
      </c>
    </row>
    <row r="159" spans="2:65" s="12" customFormat="1" ht="12">
      <c r="B159" s="150"/>
      <c r="D159" s="144" t="s">
        <v>141</v>
      </c>
      <c r="E159" s="151" t="s">
        <v>19</v>
      </c>
      <c r="F159" s="152" t="s">
        <v>220</v>
      </c>
      <c r="H159" s="153">
        <v>-4.9749999999999996</v>
      </c>
      <c r="I159" s="154"/>
      <c r="L159" s="150"/>
      <c r="M159" s="155"/>
      <c r="T159" s="156"/>
      <c r="AT159" s="151" t="s">
        <v>141</v>
      </c>
      <c r="AU159" s="151" t="s">
        <v>81</v>
      </c>
      <c r="AV159" s="12" t="s">
        <v>81</v>
      </c>
      <c r="AW159" s="12" t="s">
        <v>33</v>
      </c>
      <c r="AX159" s="12" t="s">
        <v>72</v>
      </c>
      <c r="AY159" s="151" t="s">
        <v>128</v>
      </c>
    </row>
    <row r="160" spans="2:65" s="13" customFormat="1" ht="12">
      <c r="B160" s="157"/>
      <c r="D160" s="144" t="s">
        <v>141</v>
      </c>
      <c r="E160" s="158" t="s">
        <v>19</v>
      </c>
      <c r="F160" s="159" t="s">
        <v>143</v>
      </c>
      <c r="H160" s="160">
        <v>6.7249999999999996</v>
      </c>
      <c r="I160" s="161"/>
      <c r="L160" s="157"/>
      <c r="M160" s="162"/>
      <c r="T160" s="163"/>
      <c r="AT160" s="158" t="s">
        <v>141</v>
      </c>
      <c r="AU160" s="158" t="s">
        <v>81</v>
      </c>
      <c r="AV160" s="13" t="s">
        <v>135</v>
      </c>
      <c r="AW160" s="13" t="s">
        <v>33</v>
      </c>
      <c r="AX160" s="13" t="s">
        <v>79</v>
      </c>
      <c r="AY160" s="158" t="s">
        <v>128</v>
      </c>
    </row>
    <row r="161" spans="2:65" s="1" customFormat="1" ht="16.5" customHeight="1">
      <c r="B161" s="32"/>
      <c r="C161" s="170" t="s">
        <v>8</v>
      </c>
      <c r="D161" s="170" t="s">
        <v>221</v>
      </c>
      <c r="E161" s="171" t="s">
        <v>222</v>
      </c>
      <c r="F161" s="172" t="s">
        <v>223</v>
      </c>
      <c r="G161" s="173" t="s">
        <v>201</v>
      </c>
      <c r="H161" s="174">
        <v>13.45</v>
      </c>
      <c r="I161" s="175"/>
      <c r="J161" s="176">
        <f>ROUND(I161*H161,2)</f>
        <v>0</v>
      </c>
      <c r="K161" s="172" t="s">
        <v>134</v>
      </c>
      <c r="L161" s="177"/>
      <c r="M161" s="178" t="s">
        <v>19</v>
      </c>
      <c r="N161" s="179" t="s">
        <v>43</v>
      </c>
      <c r="P161" s="140">
        <f>O161*H161</f>
        <v>0</v>
      </c>
      <c r="Q161" s="140">
        <v>1</v>
      </c>
      <c r="R161" s="140">
        <f>Q161*H161</f>
        <v>13.45</v>
      </c>
      <c r="S161" s="140">
        <v>0</v>
      </c>
      <c r="T161" s="141">
        <f>S161*H161</f>
        <v>0</v>
      </c>
      <c r="AR161" s="142" t="s">
        <v>191</v>
      </c>
      <c r="AT161" s="142" t="s">
        <v>221</v>
      </c>
      <c r="AU161" s="142" t="s">
        <v>81</v>
      </c>
      <c r="AY161" s="17" t="s">
        <v>128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79</v>
      </c>
      <c r="BK161" s="143">
        <f>ROUND(I161*H161,2)</f>
        <v>0</v>
      </c>
      <c r="BL161" s="17" t="s">
        <v>135</v>
      </c>
      <c r="BM161" s="142" t="s">
        <v>224</v>
      </c>
    </row>
    <row r="162" spans="2:65" s="1" customFormat="1" ht="12">
      <c r="B162" s="32"/>
      <c r="D162" s="144" t="s">
        <v>137</v>
      </c>
      <c r="F162" s="145" t="s">
        <v>223</v>
      </c>
      <c r="I162" s="146"/>
      <c r="L162" s="32"/>
      <c r="M162" s="147"/>
      <c r="T162" s="53"/>
      <c r="AT162" s="17" t="s">
        <v>137</v>
      </c>
      <c r="AU162" s="17" t="s">
        <v>81</v>
      </c>
    </row>
    <row r="163" spans="2:65" s="12" customFormat="1" ht="12">
      <c r="B163" s="150"/>
      <c r="D163" s="144" t="s">
        <v>141</v>
      </c>
      <c r="F163" s="152" t="s">
        <v>225</v>
      </c>
      <c r="H163" s="153">
        <v>13.45</v>
      </c>
      <c r="I163" s="154"/>
      <c r="L163" s="150"/>
      <c r="M163" s="155"/>
      <c r="T163" s="156"/>
      <c r="AT163" s="151" t="s">
        <v>141</v>
      </c>
      <c r="AU163" s="151" t="s">
        <v>81</v>
      </c>
      <c r="AV163" s="12" t="s">
        <v>81</v>
      </c>
      <c r="AW163" s="12" t="s">
        <v>4</v>
      </c>
      <c r="AX163" s="12" t="s">
        <v>79</v>
      </c>
      <c r="AY163" s="151" t="s">
        <v>128</v>
      </c>
    </row>
    <row r="164" spans="2:65" s="1" customFormat="1" ht="16.5" customHeight="1">
      <c r="B164" s="32"/>
      <c r="C164" s="131" t="s">
        <v>226</v>
      </c>
      <c r="D164" s="131" t="s">
        <v>130</v>
      </c>
      <c r="E164" s="132" t="s">
        <v>227</v>
      </c>
      <c r="F164" s="133" t="s">
        <v>228</v>
      </c>
      <c r="G164" s="134" t="s">
        <v>229</v>
      </c>
      <c r="H164" s="135">
        <v>38.4</v>
      </c>
      <c r="I164" s="136"/>
      <c r="J164" s="137">
        <f>ROUND(I164*H164,2)</f>
        <v>0</v>
      </c>
      <c r="K164" s="133" t="s">
        <v>134</v>
      </c>
      <c r="L164" s="32"/>
      <c r="M164" s="138" t="s">
        <v>19</v>
      </c>
      <c r="N164" s="139" t="s">
        <v>43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135</v>
      </c>
      <c r="AT164" s="142" t="s">
        <v>130</v>
      </c>
      <c r="AU164" s="142" t="s">
        <v>81</v>
      </c>
      <c r="AY164" s="17" t="s">
        <v>128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79</v>
      </c>
      <c r="BK164" s="143">
        <f>ROUND(I164*H164,2)</f>
        <v>0</v>
      </c>
      <c r="BL164" s="17" t="s">
        <v>135</v>
      </c>
      <c r="BM164" s="142" t="s">
        <v>230</v>
      </c>
    </row>
    <row r="165" spans="2:65" s="1" customFormat="1" ht="12">
      <c r="B165" s="32"/>
      <c r="D165" s="144" t="s">
        <v>137</v>
      </c>
      <c r="F165" s="145" t="s">
        <v>231</v>
      </c>
      <c r="I165" s="146"/>
      <c r="L165" s="32"/>
      <c r="M165" s="147"/>
      <c r="T165" s="53"/>
      <c r="AT165" s="17" t="s">
        <v>137</v>
      </c>
      <c r="AU165" s="17" t="s">
        <v>81</v>
      </c>
    </row>
    <row r="166" spans="2:65" s="1" customFormat="1" ht="11">
      <c r="B166" s="32"/>
      <c r="D166" s="148" t="s">
        <v>139</v>
      </c>
      <c r="F166" s="149" t="s">
        <v>232</v>
      </c>
      <c r="I166" s="146"/>
      <c r="L166" s="32"/>
      <c r="M166" s="147"/>
      <c r="T166" s="53"/>
      <c r="AT166" s="17" t="s">
        <v>139</v>
      </c>
      <c r="AU166" s="17" t="s">
        <v>81</v>
      </c>
    </row>
    <row r="167" spans="2:65" s="12" customFormat="1" ht="12">
      <c r="B167" s="150"/>
      <c r="D167" s="144" t="s">
        <v>141</v>
      </c>
      <c r="E167" s="151" t="s">
        <v>19</v>
      </c>
      <c r="F167" s="152" t="s">
        <v>233</v>
      </c>
      <c r="H167" s="153">
        <v>38.4</v>
      </c>
      <c r="I167" s="154"/>
      <c r="L167" s="150"/>
      <c r="M167" s="155"/>
      <c r="T167" s="156"/>
      <c r="AT167" s="151" t="s">
        <v>141</v>
      </c>
      <c r="AU167" s="151" t="s">
        <v>81</v>
      </c>
      <c r="AV167" s="12" t="s">
        <v>81</v>
      </c>
      <c r="AW167" s="12" t="s">
        <v>33</v>
      </c>
      <c r="AX167" s="12" t="s">
        <v>72</v>
      </c>
      <c r="AY167" s="151" t="s">
        <v>128</v>
      </c>
    </row>
    <row r="168" spans="2:65" s="13" customFormat="1" ht="12">
      <c r="B168" s="157"/>
      <c r="D168" s="144" t="s">
        <v>141</v>
      </c>
      <c r="E168" s="158" t="s">
        <v>19</v>
      </c>
      <c r="F168" s="159" t="s">
        <v>143</v>
      </c>
      <c r="H168" s="160">
        <v>38.4</v>
      </c>
      <c r="I168" s="161"/>
      <c r="L168" s="157"/>
      <c r="M168" s="162"/>
      <c r="T168" s="163"/>
      <c r="AT168" s="158" t="s">
        <v>141</v>
      </c>
      <c r="AU168" s="158" t="s">
        <v>81</v>
      </c>
      <c r="AV168" s="13" t="s">
        <v>135</v>
      </c>
      <c r="AW168" s="13" t="s">
        <v>33</v>
      </c>
      <c r="AX168" s="13" t="s">
        <v>79</v>
      </c>
      <c r="AY168" s="158" t="s">
        <v>128</v>
      </c>
    </row>
    <row r="169" spans="2:65" s="1" customFormat="1" ht="16.5" customHeight="1">
      <c r="B169" s="32"/>
      <c r="C169" s="131" t="s">
        <v>234</v>
      </c>
      <c r="D169" s="131" t="s">
        <v>130</v>
      </c>
      <c r="E169" s="132" t="s">
        <v>235</v>
      </c>
      <c r="F169" s="133" t="s">
        <v>236</v>
      </c>
      <c r="G169" s="134" t="s">
        <v>229</v>
      </c>
      <c r="H169" s="135">
        <v>38.4</v>
      </c>
      <c r="I169" s="136"/>
      <c r="J169" s="137">
        <f>ROUND(I169*H169,2)</f>
        <v>0</v>
      </c>
      <c r="K169" s="133" t="s">
        <v>134</v>
      </c>
      <c r="L169" s="32"/>
      <c r="M169" s="138" t="s">
        <v>19</v>
      </c>
      <c r="N169" s="139" t="s">
        <v>43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135</v>
      </c>
      <c r="AT169" s="142" t="s">
        <v>130</v>
      </c>
      <c r="AU169" s="142" t="s">
        <v>81</v>
      </c>
      <c r="AY169" s="17" t="s">
        <v>128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79</v>
      </c>
      <c r="BK169" s="143">
        <f>ROUND(I169*H169,2)</f>
        <v>0</v>
      </c>
      <c r="BL169" s="17" t="s">
        <v>135</v>
      </c>
      <c r="BM169" s="142" t="s">
        <v>237</v>
      </c>
    </row>
    <row r="170" spans="2:65" s="1" customFormat="1" ht="24">
      <c r="B170" s="32"/>
      <c r="D170" s="144" t="s">
        <v>137</v>
      </c>
      <c r="F170" s="145" t="s">
        <v>238</v>
      </c>
      <c r="I170" s="146"/>
      <c r="L170" s="32"/>
      <c r="M170" s="147"/>
      <c r="T170" s="53"/>
      <c r="AT170" s="17" t="s">
        <v>137</v>
      </c>
      <c r="AU170" s="17" t="s">
        <v>81</v>
      </c>
    </row>
    <row r="171" spans="2:65" s="1" customFormat="1" ht="11">
      <c r="B171" s="32"/>
      <c r="D171" s="148" t="s">
        <v>139</v>
      </c>
      <c r="F171" s="149" t="s">
        <v>239</v>
      </c>
      <c r="I171" s="146"/>
      <c r="L171" s="32"/>
      <c r="M171" s="147"/>
      <c r="T171" s="53"/>
      <c r="AT171" s="17" t="s">
        <v>139</v>
      </c>
      <c r="AU171" s="17" t="s">
        <v>81</v>
      </c>
    </row>
    <row r="172" spans="2:65" s="1" customFormat="1" ht="16.5" customHeight="1">
      <c r="B172" s="32"/>
      <c r="C172" s="170" t="s">
        <v>240</v>
      </c>
      <c r="D172" s="170" t="s">
        <v>221</v>
      </c>
      <c r="E172" s="171" t="s">
        <v>241</v>
      </c>
      <c r="F172" s="172" t="s">
        <v>242</v>
      </c>
      <c r="G172" s="173" t="s">
        <v>243</v>
      </c>
      <c r="H172" s="174">
        <v>0.76800000000000002</v>
      </c>
      <c r="I172" s="175"/>
      <c r="J172" s="176">
        <f>ROUND(I172*H172,2)</f>
        <v>0</v>
      </c>
      <c r="K172" s="172" t="s">
        <v>134</v>
      </c>
      <c r="L172" s="177"/>
      <c r="M172" s="178" t="s">
        <v>19</v>
      </c>
      <c r="N172" s="179" t="s">
        <v>43</v>
      </c>
      <c r="P172" s="140">
        <f>O172*H172</f>
        <v>0</v>
      </c>
      <c r="Q172" s="140">
        <v>1E-3</v>
      </c>
      <c r="R172" s="140">
        <f>Q172*H172</f>
        <v>7.6800000000000002E-4</v>
      </c>
      <c r="S172" s="140">
        <v>0</v>
      </c>
      <c r="T172" s="141">
        <f>S172*H172</f>
        <v>0</v>
      </c>
      <c r="AR172" s="142" t="s">
        <v>191</v>
      </c>
      <c r="AT172" s="142" t="s">
        <v>221</v>
      </c>
      <c r="AU172" s="142" t="s">
        <v>81</v>
      </c>
      <c r="AY172" s="17" t="s">
        <v>128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79</v>
      </c>
      <c r="BK172" s="143">
        <f>ROUND(I172*H172,2)</f>
        <v>0</v>
      </c>
      <c r="BL172" s="17" t="s">
        <v>135</v>
      </c>
      <c r="BM172" s="142" t="s">
        <v>244</v>
      </c>
    </row>
    <row r="173" spans="2:65" s="1" customFormat="1" ht="12">
      <c r="B173" s="32"/>
      <c r="D173" s="144" t="s">
        <v>137</v>
      </c>
      <c r="F173" s="145" t="s">
        <v>242</v>
      </c>
      <c r="I173" s="146"/>
      <c r="L173" s="32"/>
      <c r="M173" s="147"/>
      <c r="T173" s="53"/>
      <c r="AT173" s="17" t="s">
        <v>137</v>
      </c>
      <c r="AU173" s="17" t="s">
        <v>81</v>
      </c>
    </row>
    <row r="174" spans="2:65" s="12" customFormat="1" ht="12">
      <c r="B174" s="150"/>
      <c r="D174" s="144" t="s">
        <v>141</v>
      </c>
      <c r="F174" s="152" t="s">
        <v>245</v>
      </c>
      <c r="H174" s="153">
        <v>0.76800000000000002</v>
      </c>
      <c r="I174" s="154"/>
      <c r="L174" s="150"/>
      <c r="M174" s="155"/>
      <c r="T174" s="156"/>
      <c r="AT174" s="151" t="s">
        <v>141</v>
      </c>
      <c r="AU174" s="151" t="s">
        <v>81</v>
      </c>
      <c r="AV174" s="12" t="s">
        <v>81</v>
      </c>
      <c r="AW174" s="12" t="s">
        <v>4</v>
      </c>
      <c r="AX174" s="12" t="s">
        <v>79</v>
      </c>
      <c r="AY174" s="151" t="s">
        <v>128</v>
      </c>
    </row>
    <row r="175" spans="2:65" s="1" customFormat="1" ht="16.5" customHeight="1">
      <c r="B175" s="32"/>
      <c r="C175" s="131" t="s">
        <v>246</v>
      </c>
      <c r="D175" s="131" t="s">
        <v>130</v>
      </c>
      <c r="E175" s="132" t="s">
        <v>247</v>
      </c>
      <c r="F175" s="133" t="s">
        <v>248</v>
      </c>
      <c r="G175" s="134" t="s">
        <v>229</v>
      </c>
      <c r="H175" s="135">
        <v>99</v>
      </c>
      <c r="I175" s="136"/>
      <c r="J175" s="137">
        <f>ROUND(I175*H175,2)</f>
        <v>0</v>
      </c>
      <c r="K175" s="133" t="s">
        <v>134</v>
      </c>
      <c r="L175" s="32"/>
      <c r="M175" s="138" t="s">
        <v>19</v>
      </c>
      <c r="N175" s="139" t="s">
        <v>43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135</v>
      </c>
      <c r="AT175" s="142" t="s">
        <v>130</v>
      </c>
      <c r="AU175" s="142" t="s">
        <v>81</v>
      </c>
      <c r="AY175" s="17" t="s">
        <v>128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79</v>
      </c>
      <c r="BK175" s="143">
        <f>ROUND(I175*H175,2)</f>
        <v>0</v>
      </c>
      <c r="BL175" s="17" t="s">
        <v>135</v>
      </c>
      <c r="BM175" s="142" t="s">
        <v>249</v>
      </c>
    </row>
    <row r="176" spans="2:65" s="1" customFormat="1" ht="12">
      <c r="B176" s="32"/>
      <c r="D176" s="144" t="s">
        <v>137</v>
      </c>
      <c r="F176" s="145" t="s">
        <v>250</v>
      </c>
      <c r="I176" s="146"/>
      <c r="L176" s="32"/>
      <c r="M176" s="147"/>
      <c r="T176" s="53"/>
      <c r="AT176" s="17" t="s">
        <v>137</v>
      </c>
      <c r="AU176" s="17" t="s">
        <v>81</v>
      </c>
    </row>
    <row r="177" spans="2:65" s="1" customFormat="1" ht="11">
      <c r="B177" s="32"/>
      <c r="D177" s="148" t="s">
        <v>139</v>
      </c>
      <c r="F177" s="149" t="s">
        <v>251</v>
      </c>
      <c r="I177" s="146"/>
      <c r="L177" s="32"/>
      <c r="M177" s="147"/>
      <c r="T177" s="53"/>
      <c r="AT177" s="17" t="s">
        <v>139</v>
      </c>
      <c r="AU177" s="17" t="s">
        <v>81</v>
      </c>
    </row>
    <row r="178" spans="2:65" s="12" customFormat="1" ht="12">
      <c r="B178" s="150"/>
      <c r="D178" s="144" t="s">
        <v>141</v>
      </c>
      <c r="E178" s="151" t="s">
        <v>19</v>
      </c>
      <c r="F178" s="152" t="s">
        <v>252</v>
      </c>
      <c r="H178" s="153">
        <v>99</v>
      </c>
      <c r="I178" s="154"/>
      <c r="L178" s="150"/>
      <c r="M178" s="155"/>
      <c r="T178" s="156"/>
      <c r="AT178" s="151" t="s">
        <v>141</v>
      </c>
      <c r="AU178" s="151" t="s">
        <v>81</v>
      </c>
      <c r="AV178" s="12" t="s">
        <v>81</v>
      </c>
      <c r="AW178" s="12" t="s">
        <v>33</v>
      </c>
      <c r="AX178" s="12" t="s">
        <v>72</v>
      </c>
      <c r="AY178" s="151" t="s">
        <v>128</v>
      </c>
    </row>
    <row r="179" spans="2:65" s="13" customFormat="1" ht="12">
      <c r="B179" s="157"/>
      <c r="D179" s="144" t="s">
        <v>141</v>
      </c>
      <c r="E179" s="158" t="s">
        <v>19</v>
      </c>
      <c r="F179" s="159" t="s">
        <v>143</v>
      </c>
      <c r="H179" s="160">
        <v>99</v>
      </c>
      <c r="I179" s="161"/>
      <c r="L179" s="157"/>
      <c r="M179" s="162"/>
      <c r="T179" s="163"/>
      <c r="AT179" s="158" t="s">
        <v>141</v>
      </c>
      <c r="AU179" s="158" t="s">
        <v>81</v>
      </c>
      <c r="AV179" s="13" t="s">
        <v>135</v>
      </c>
      <c r="AW179" s="13" t="s">
        <v>33</v>
      </c>
      <c r="AX179" s="13" t="s">
        <v>79</v>
      </c>
      <c r="AY179" s="158" t="s">
        <v>128</v>
      </c>
    </row>
    <row r="180" spans="2:65" s="11" customFormat="1" ht="22.75" customHeight="1">
      <c r="B180" s="119"/>
      <c r="D180" s="120" t="s">
        <v>71</v>
      </c>
      <c r="E180" s="129" t="s">
        <v>81</v>
      </c>
      <c r="F180" s="129" t="s">
        <v>253</v>
      </c>
      <c r="I180" s="122"/>
      <c r="J180" s="130">
        <f>BK180</f>
        <v>0</v>
      </c>
      <c r="L180" s="119"/>
      <c r="M180" s="124"/>
      <c r="P180" s="125">
        <f>SUM(P181:P200)</f>
        <v>0</v>
      </c>
      <c r="R180" s="125">
        <f>SUM(R181:R200)</f>
        <v>1.7851750000000002</v>
      </c>
      <c r="T180" s="126">
        <f>SUM(T181:T200)</f>
        <v>0</v>
      </c>
      <c r="AR180" s="120" t="s">
        <v>79</v>
      </c>
      <c r="AT180" s="127" t="s">
        <v>71</v>
      </c>
      <c r="AU180" s="127" t="s">
        <v>79</v>
      </c>
      <c r="AY180" s="120" t="s">
        <v>128</v>
      </c>
      <c r="BK180" s="128">
        <f>SUM(BK181:BK200)</f>
        <v>0</v>
      </c>
    </row>
    <row r="181" spans="2:65" s="1" customFormat="1" ht="16.5" customHeight="1">
      <c r="B181" s="32"/>
      <c r="C181" s="131" t="s">
        <v>254</v>
      </c>
      <c r="D181" s="131" t="s">
        <v>130</v>
      </c>
      <c r="E181" s="132" t="s">
        <v>255</v>
      </c>
      <c r="F181" s="133" t="s">
        <v>256</v>
      </c>
      <c r="G181" s="134" t="s">
        <v>133</v>
      </c>
      <c r="H181" s="135">
        <v>0.13</v>
      </c>
      <c r="I181" s="136"/>
      <c r="J181" s="137">
        <f>ROUND(I181*H181,2)</f>
        <v>0</v>
      </c>
      <c r="K181" s="133" t="s">
        <v>134</v>
      </c>
      <c r="L181" s="32"/>
      <c r="M181" s="138" t="s">
        <v>19</v>
      </c>
      <c r="N181" s="139" t="s">
        <v>43</v>
      </c>
      <c r="P181" s="140">
        <f>O181*H181</f>
        <v>0</v>
      </c>
      <c r="Q181" s="140">
        <v>2.16</v>
      </c>
      <c r="R181" s="140">
        <f>Q181*H181</f>
        <v>0.28080000000000005</v>
      </c>
      <c r="S181" s="140">
        <v>0</v>
      </c>
      <c r="T181" s="141">
        <f>S181*H181</f>
        <v>0</v>
      </c>
      <c r="AR181" s="142" t="s">
        <v>135</v>
      </c>
      <c r="AT181" s="142" t="s">
        <v>130</v>
      </c>
      <c r="AU181" s="142" t="s">
        <v>81</v>
      </c>
      <c r="AY181" s="17" t="s">
        <v>128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79</v>
      </c>
      <c r="BK181" s="143">
        <f>ROUND(I181*H181,2)</f>
        <v>0</v>
      </c>
      <c r="BL181" s="17" t="s">
        <v>135</v>
      </c>
      <c r="BM181" s="142" t="s">
        <v>257</v>
      </c>
    </row>
    <row r="182" spans="2:65" s="1" customFormat="1" ht="12">
      <c r="B182" s="32"/>
      <c r="D182" s="144" t="s">
        <v>137</v>
      </c>
      <c r="F182" s="145" t="s">
        <v>258</v>
      </c>
      <c r="I182" s="146"/>
      <c r="L182" s="32"/>
      <c r="M182" s="147"/>
      <c r="T182" s="53"/>
      <c r="AT182" s="17" t="s">
        <v>137</v>
      </c>
      <c r="AU182" s="17" t="s">
        <v>81</v>
      </c>
    </row>
    <row r="183" spans="2:65" s="1" customFormat="1" ht="11">
      <c r="B183" s="32"/>
      <c r="D183" s="148" t="s">
        <v>139</v>
      </c>
      <c r="F183" s="149" t="s">
        <v>259</v>
      </c>
      <c r="I183" s="146"/>
      <c r="L183" s="32"/>
      <c r="M183" s="147"/>
      <c r="T183" s="53"/>
      <c r="AT183" s="17" t="s">
        <v>139</v>
      </c>
      <c r="AU183" s="17" t="s">
        <v>81</v>
      </c>
    </row>
    <row r="184" spans="2:65" s="12" customFormat="1" ht="12">
      <c r="B184" s="150"/>
      <c r="D184" s="144" t="s">
        <v>141</v>
      </c>
      <c r="E184" s="151" t="s">
        <v>19</v>
      </c>
      <c r="F184" s="152" t="s">
        <v>260</v>
      </c>
      <c r="H184" s="153">
        <v>0.13</v>
      </c>
      <c r="I184" s="154"/>
      <c r="L184" s="150"/>
      <c r="M184" s="155"/>
      <c r="T184" s="156"/>
      <c r="AT184" s="151" t="s">
        <v>141</v>
      </c>
      <c r="AU184" s="151" t="s">
        <v>81</v>
      </c>
      <c r="AV184" s="12" t="s">
        <v>81</v>
      </c>
      <c r="AW184" s="12" t="s">
        <v>33</v>
      </c>
      <c r="AX184" s="12" t="s">
        <v>72</v>
      </c>
      <c r="AY184" s="151" t="s">
        <v>128</v>
      </c>
    </row>
    <row r="185" spans="2:65" s="13" customFormat="1" ht="12">
      <c r="B185" s="157"/>
      <c r="D185" s="144" t="s">
        <v>141</v>
      </c>
      <c r="E185" s="158" t="s">
        <v>19</v>
      </c>
      <c r="F185" s="159" t="s">
        <v>143</v>
      </c>
      <c r="H185" s="160">
        <v>0.13</v>
      </c>
      <c r="I185" s="161"/>
      <c r="L185" s="157"/>
      <c r="M185" s="162"/>
      <c r="T185" s="163"/>
      <c r="AT185" s="158" t="s">
        <v>141</v>
      </c>
      <c r="AU185" s="158" t="s">
        <v>81</v>
      </c>
      <c r="AV185" s="13" t="s">
        <v>135</v>
      </c>
      <c r="AW185" s="13" t="s">
        <v>33</v>
      </c>
      <c r="AX185" s="13" t="s">
        <v>79</v>
      </c>
      <c r="AY185" s="158" t="s">
        <v>128</v>
      </c>
    </row>
    <row r="186" spans="2:65" s="1" customFormat="1" ht="16.5" customHeight="1">
      <c r="B186" s="32"/>
      <c r="C186" s="131" t="s">
        <v>261</v>
      </c>
      <c r="D186" s="131" t="s">
        <v>130</v>
      </c>
      <c r="E186" s="132" t="s">
        <v>262</v>
      </c>
      <c r="F186" s="133" t="s">
        <v>263</v>
      </c>
      <c r="G186" s="134" t="s">
        <v>133</v>
      </c>
      <c r="H186" s="135">
        <v>0.65</v>
      </c>
      <c r="I186" s="136"/>
      <c r="J186" s="137">
        <f>ROUND(I186*H186,2)</f>
        <v>0</v>
      </c>
      <c r="K186" s="133" t="s">
        <v>134</v>
      </c>
      <c r="L186" s="32"/>
      <c r="M186" s="138" t="s">
        <v>19</v>
      </c>
      <c r="N186" s="139" t="s">
        <v>43</v>
      </c>
      <c r="P186" s="140">
        <f>O186*H186</f>
        <v>0</v>
      </c>
      <c r="Q186" s="140">
        <v>2.3010199999999998</v>
      </c>
      <c r="R186" s="140">
        <f>Q186*H186</f>
        <v>1.495663</v>
      </c>
      <c r="S186" s="140">
        <v>0</v>
      </c>
      <c r="T186" s="141">
        <f>S186*H186</f>
        <v>0</v>
      </c>
      <c r="AR186" s="142" t="s">
        <v>135</v>
      </c>
      <c r="AT186" s="142" t="s">
        <v>130</v>
      </c>
      <c r="AU186" s="142" t="s">
        <v>81</v>
      </c>
      <c r="AY186" s="17" t="s">
        <v>128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79</v>
      </c>
      <c r="BK186" s="143">
        <f>ROUND(I186*H186,2)</f>
        <v>0</v>
      </c>
      <c r="BL186" s="17" t="s">
        <v>135</v>
      </c>
      <c r="BM186" s="142" t="s">
        <v>264</v>
      </c>
    </row>
    <row r="187" spans="2:65" s="1" customFormat="1" ht="12">
      <c r="B187" s="32"/>
      <c r="D187" s="144" t="s">
        <v>137</v>
      </c>
      <c r="F187" s="145" t="s">
        <v>265</v>
      </c>
      <c r="I187" s="146"/>
      <c r="L187" s="32"/>
      <c r="M187" s="147"/>
      <c r="T187" s="53"/>
      <c r="AT187" s="17" t="s">
        <v>137</v>
      </c>
      <c r="AU187" s="17" t="s">
        <v>81</v>
      </c>
    </row>
    <row r="188" spans="2:65" s="1" customFormat="1" ht="11">
      <c r="B188" s="32"/>
      <c r="D188" s="148" t="s">
        <v>139</v>
      </c>
      <c r="F188" s="149" t="s">
        <v>266</v>
      </c>
      <c r="I188" s="146"/>
      <c r="L188" s="32"/>
      <c r="M188" s="147"/>
      <c r="T188" s="53"/>
      <c r="AT188" s="17" t="s">
        <v>139</v>
      </c>
      <c r="AU188" s="17" t="s">
        <v>81</v>
      </c>
    </row>
    <row r="189" spans="2:65" s="12" customFormat="1" ht="12">
      <c r="B189" s="150"/>
      <c r="D189" s="144" t="s">
        <v>141</v>
      </c>
      <c r="E189" s="151" t="s">
        <v>19</v>
      </c>
      <c r="F189" s="152" t="s">
        <v>267</v>
      </c>
      <c r="H189" s="153">
        <v>0.65</v>
      </c>
      <c r="I189" s="154"/>
      <c r="L189" s="150"/>
      <c r="M189" s="155"/>
      <c r="T189" s="156"/>
      <c r="AT189" s="151" t="s">
        <v>141</v>
      </c>
      <c r="AU189" s="151" t="s">
        <v>81</v>
      </c>
      <c r="AV189" s="12" t="s">
        <v>81</v>
      </c>
      <c r="AW189" s="12" t="s">
        <v>33</v>
      </c>
      <c r="AX189" s="12" t="s">
        <v>72</v>
      </c>
      <c r="AY189" s="151" t="s">
        <v>128</v>
      </c>
    </row>
    <row r="190" spans="2:65" s="13" customFormat="1" ht="12">
      <c r="B190" s="157"/>
      <c r="D190" s="144" t="s">
        <v>141</v>
      </c>
      <c r="E190" s="158" t="s">
        <v>19</v>
      </c>
      <c r="F190" s="159" t="s">
        <v>143</v>
      </c>
      <c r="H190" s="160">
        <v>0.65</v>
      </c>
      <c r="I190" s="161"/>
      <c r="L190" s="157"/>
      <c r="M190" s="162"/>
      <c r="T190" s="163"/>
      <c r="AT190" s="158" t="s">
        <v>141</v>
      </c>
      <c r="AU190" s="158" t="s">
        <v>81</v>
      </c>
      <c r="AV190" s="13" t="s">
        <v>135</v>
      </c>
      <c r="AW190" s="13" t="s">
        <v>33</v>
      </c>
      <c r="AX190" s="13" t="s">
        <v>79</v>
      </c>
      <c r="AY190" s="158" t="s">
        <v>128</v>
      </c>
    </row>
    <row r="191" spans="2:65" s="1" customFormat="1" ht="16.5" customHeight="1">
      <c r="B191" s="32"/>
      <c r="C191" s="131" t="s">
        <v>268</v>
      </c>
      <c r="D191" s="131" t="s">
        <v>130</v>
      </c>
      <c r="E191" s="132" t="s">
        <v>269</v>
      </c>
      <c r="F191" s="133" t="s">
        <v>270</v>
      </c>
      <c r="G191" s="134" t="s">
        <v>229</v>
      </c>
      <c r="H191" s="135">
        <v>3.3</v>
      </c>
      <c r="I191" s="136"/>
      <c r="J191" s="137">
        <f>ROUND(I191*H191,2)</f>
        <v>0</v>
      </c>
      <c r="K191" s="133" t="s">
        <v>134</v>
      </c>
      <c r="L191" s="32"/>
      <c r="M191" s="138" t="s">
        <v>19</v>
      </c>
      <c r="N191" s="139" t="s">
        <v>43</v>
      </c>
      <c r="P191" s="140">
        <f>O191*H191</f>
        <v>0</v>
      </c>
      <c r="Q191" s="140">
        <v>2.64E-3</v>
      </c>
      <c r="R191" s="140">
        <f>Q191*H191</f>
        <v>8.7119999999999993E-3</v>
      </c>
      <c r="S191" s="140">
        <v>0</v>
      </c>
      <c r="T191" s="141">
        <f>S191*H191</f>
        <v>0</v>
      </c>
      <c r="AR191" s="142" t="s">
        <v>135</v>
      </c>
      <c r="AT191" s="142" t="s">
        <v>130</v>
      </c>
      <c r="AU191" s="142" t="s">
        <v>81</v>
      </c>
      <c r="AY191" s="17" t="s">
        <v>128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79</v>
      </c>
      <c r="BK191" s="143">
        <f>ROUND(I191*H191,2)</f>
        <v>0</v>
      </c>
      <c r="BL191" s="17" t="s">
        <v>135</v>
      </c>
      <c r="BM191" s="142" t="s">
        <v>271</v>
      </c>
    </row>
    <row r="192" spans="2:65" s="1" customFormat="1" ht="12">
      <c r="B192" s="32"/>
      <c r="D192" s="144" t="s">
        <v>137</v>
      </c>
      <c r="F192" s="145" t="s">
        <v>272</v>
      </c>
      <c r="I192" s="146"/>
      <c r="L192" s="32"/>
      <c r="M192" s="147"/>
      <c r="T192" s="53"/>
      <c r="AT192" s="17" t="s">
        <v>137</v>
      </c>
      <c r="AU192" s="17" t="s">
        <v>81</v>
      </c>
    </row>
    <row r="193" spans="2:65" s="1" customFormat="1" ht="11">
      <c r="B193" s="32"/>
      <c r="D193" s="148" t="s">
        <v>139</v>
      </c>
      <c r="F193" s="149" t="s">
        <v>273</v>
      </c>
      <c r="I193" s="146"/>
      <c r="L193" s="32"/>
      <c r="M193" s="147"/>
      <c r="T193" s="53"/>
      <c r="AT193" s="17" t="s">
        <v>139</v>
      </c>
      <c r="AU193" s="17" t="s">
        <v>81</v>
      </c>
    </row>
    <row r="194" spans="2:65" s="12" customFormat="1" ht="12">
      <c r="B194" s="150"/>
      <c r="D194" s="144" t="s">
        <v>141</v>
      </c>
      <c r="E194" s="151" t="s">
        <v>19</v>
      </c>
      <c r="F194" s="152" t="s">
        <v>274</v>
      </c>
      <c r="H194" s="153">
        <v>3.3</v>
      </c>
      <c r="I194" s="154"/>
      <c r="L194" s="150"/>
      <c r="M194" s="155"/>
      <c r="T194" s="156"/>
      <c r="AT194" s="151" t="s">
        <v>141</v>
      </c>
      <c r="AU194" s="151" t="s">
        <v>81</v>
      </c>
      <c r="AV194" s="12" t="s">
        <v>81</v>
      </c>
      <c r="AW194" s="12" t="s">
        <v>33</v>
      </c>
      <c r="AX194" s="12" t="s">
        <v>72</v>
      </c>
      <c r="AY194" s="151" t="s">
        <v>128</v>
      </c>
    </row>
    <row r="195" spans="2:65" s="13" customFormat="1" ht="12">
      <c r="B195" s="157"/>
      <c r="D195" s="144" t="s">
        <v>141</v>
      </c>
      <c r="E195" s="158" t="s">
        <v>19</v>
      </c>
      <c r="F195" s="159" t="s">
        <v>143</v>
      </c>
      <c r="H195" s="160">
        <v>3.3</v>
      </c>
      <c r="I195" s="161"/>
      <c r="L195" s="157"/>
      <c r="M195" s="162"/>
      <c r="T195" s="163"/>
      <c r="AT195" s="158" t="s">
        <v>141</v>
      </c>
      <c r="AU195" s="158" t="s">
        <v>81</v>
      </c>
      <c r="AV195" s="13" t="s">
        <v>135</v>
      </c>
      <c r="AW195" s="13" t="s">
        <v>33</v>
      </c>
      <c r="AX195" s="13" t="s">
        <v>79</v>
      </c>
      <c r="AY195" s="158" t="s">
        <v>128</v>
      </c>
    </row>
    <row r="196" spans="2:65" s="1" customFormat="1" ht="16.5" customHeight="1">
      <c r="B196" s="32"/>
      <c r="C196" s="131" t="s">
        <v>275</v>
      </c>
      <c r="D196" s="131" t="s">
        <v>130</v>
      </c>
      <c r="E196" s="132" t="s">
        <v>276</v>
      </c>
      <c r="F196" s="133" t="s">
        <v>277</v>
      </c>
      <c r="G196" s="134" t="s">
        <v>229</v>
      </c>
      <c r="H196" s="135">
        <v>3.3</v>
      </c>
      <c r="I196" s="136"/>
      <c r="J196" s="137">
        <f>ROUND(I196*H196,2)</f>
        <v>0</v>
      </c>
      <c r="K196" s="133" t="s">
        <v>134</v>
      </c>
      <c r="L196" s="32"/>
      <c r="M196" s="138" t="s">
        <v>19</v>
      </c>
      <c r="N196" s="139" t="s">
        <v>43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135</v>
      </c>
      <c r="AT196" s="142" t="s">
        <v>130</v>
      </c>
      <c r="AU196" s="142" t="s">
        <v>81</v>
      </c>
      <c r="AY196" s="17" t="s">
        <v>128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79</v>
      </c>
      <c r="BK196" s="143">
        <f>ROUND(I196*H196,2)</f>
        <v>0</v>
      </c>
      <c r="BL196" s="17" t="s">
        <v>135</v>
      </c>
      <c r="BM196" s="142" t="s">
        <v>278</v>
      </c>
    </row>
    <row r="197" spans="2:65" s="1" customFormat="1" ht="12">
      <c r="B197" s="32"/>
      <c r="D197" s="144" t="s">
        <v>137</v>
      </c>
      <c r="F197" s="145" t="s">
        <v>279</v>
      </c>
      <c r="I197" s="146"/>
      <c r="L197" s="32"/>
      <c r="M197" s="147"/>
      <c r="T197" s="53"/>
      <c r="AT197" s="17" t="s">
        <v>137</v>
      </c>
      <c r="AU197" s="17" t="s">
        <v>81</v>
      </c>
    </row>
    <row r="198" spans="2:65" s="1" customFormat="1" ht="11">
      <c r="B198" s="32"/>
      <c r="D198" s="148" t="s">
        <v>139</v>
      </c>
      <c r="F198" s="149" t="s">
        <v>280</v>
      </c>
      <c r="I198" s="146"/>
      <c r="L198" s="32"/>
      <c r="M198" s="147"/>
      <c r="T198" s="53"/>
      <c r="AT198" s="17" t="s">
        <v>139</v>
      </c>
      <c r="AU198" s="17" t="s">
        <v>81</v>
      </c>
    </row>
    <row r="199" spans="2:65" s="12" customFormat="1" ht="12">
      <c r="B199" s="150"/>
      <c r="D199" s="144" t="s">
        <v>141</v>
      </c>
      <c r="E199" s="151" t="s">
        <v>19</v>
      </c>
      <c r="F199" s="152" t="s">
        <v>274</v>
      </c>
      <c r="H199" s="153">
        <v>3.3</v>
      </c>
      <c r="I199" s="154"/>
      <c r="L199" s="150"/>
      <c r="M199" s="155"/>
      <c r="T199" s="156"/>
      <c r="AT199" s="151" t="s">
        <v>141</v>
      </c>
      <c r="AU199" s="151" t="s">
        <v>81</v>
      </c>
      <c r="AV199" s="12" t="s">
        <v>81</v>
      </c>
      <c r="AW199" s="12" t="s">
        <v>33</v>
      </c>
      <c r="AX199" s="12" t="s">
        <v>72</v>
      </c>
      <c r="AY199" s="151" t="s">
        <v>128</v>
      </c>
    </row>
    <row r="200" spans="2:65" s="13" customFormat="1" ht="12">
      <c r="B200" s="157"/>
      <c r="D200" s="144" t="s">
        <v>141</v>
      </c>
      <c r="E200" s="158" t="s">
        <v>19</v>
      </c>
      <c r="F200" s="159" t="s">
        <v>143</v>
      </c>
      <c r="H200" s="160">
        <v>3.3</v>
      </c>
      <c r="I200" s="161"/>
      <c r="L200" s="157"/>
      <c r="M200" s="162"/>
      <c r="T200" s="163"/>
      <c r="AT200" s="158" t="s">
        <v>141</v>
      </c>
      <c r="AU200" s="158" t="s">
        <v>81</v>
      </c>
      <c r="AV200" s="13" t="s">
        <v>135</v>
      </c>
      <c r="AW200" s="13" t="s">
        <v>33</v>
      </c>
      <c r="AX200" s="13" t="s">
        <v>79</v>
      </c>
      <c r="AY200" s="158" t="s">
        <v>128</v>
      </c>
    </row>
    <row r="201" spans="2:65" s="11" customFormat="1" ht="22.75" customHeight="1">
      <c r="B201" s="119"/>
      <c r="D201" s="120" t="s">
        <v>71</v>
      </c>
      <c r="E201" s="129" t="s">
        <v>135</v>
      </c>
      <c r="F201" s="129" t="s">
        <v>281</v>
      </c>
      <c r="I201" s="122"/>
      <c r="J201" s="130">
        <f>BK201</f>
        <v>0</v>
      </c>
      <c r="L201" s="119"/>
      <c r="M201" s="124"/>
      <c r="P201" s="125">
        <f>SUM(P202:P206)</f>
        <v>0</v>
      </c>
      <c r="R201" s="125">
        <f>SUM(R202:R206)</f>
        <v>4.4244018000000001</v>
      </c>
      <c r="T201" s="126">
        <f>SUM(T202:T206)</f>
        <v>0</v>
      </c>
      <c r="AR201" s="120" t="s">
        <v>79</v>
      </c>
      <c r="AT201" s="127" t="s">
        <v>71</v>
      </c>
      <c r="AU201" s="127" t="s">
        <v>79</v>
      </c>
      <c r="AY201" s="120" t="s">
        <v>128</v>
      </c>
      <c r="BK201" s="128">
        <f>SUM(BK202:BK206)</f>
        <v>0</v>
      </c>
    </row>
    <row r="202" spans="2:65" s="1" customFormat="1" ht="16.5" customHeight="1">
      <c r="B202" s="32"/>
      <c r="C202" s="131" t="s">
        <v>7</v>
      </c>
      <c r="D202" s="131" t="s">
        <v>130</v>
      </c>
      <c r="E202" s="132" t="s">
        <v>282</v>
      </c>
      <c r="F202" s="133" t="s">
        <v>283</v>
      </c>
      <c r="G202" s="134" t="s">
        <v>133</v>
      </c>
      <c r="H202" s="135">
        <v>2.34</v>
      </c>
      <c r="I202" s="136"/>
      <c r="J202" s="137">
        <f>ROUND(I202*H202,2)</f>
        <v>0</v>
      </c>
      <c r="K202" s="133" t="s">
        <v>134</v>
      </c>
      <c r="L202" s="32"/>
      <c r="M202" s="138" t="s">
        <v>19</v>
      </c>
      <c r="N202" s="139" t="s">
        <v>43</v>
      </c>
      <c r="P202" s="140">
        <f>O202*H202</f>
        <v>0</v>
      </c>
      <c r="Q202" s="140">
        <v>1.8907700000000001</v>
      </c>
      <c r="R202" s="140">
        <f>Q202*H202</f>
        <v>4.4244018000000001</v>
      </c>
      <c r="S202" s="140">
        <v>0</v>
      </c>
      <c r="T202" s="141">
        <f>S202*H202</f>
        <v>0</v>
      </c>
      <c r="AR202" s="142" t="s">
        <v>135</v>
      </c>
      <c r="AT202" s="142" t="s">
        <v>130</v>
      </c>
      <c r="AU202" s="142" t="s">
        <v>81</v>
      </c>
      <c r="AY202" s="17" t="s">
        <v>128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79</v>
      </c>
      <c r="BK202" s="143">
        <f>ROUND(I202*H202,2)</f>
        <v>0</v>
      </c>
      <c r="BL202" s="17" t="s">
        <v>135</v>
      </c>
      <c r="BM202" s="142" t="s">
        <v>284</v>
      </c>
    </row>
    <row r="203" spans="2:65" s="1" customFormat="1" ht="12">
      <c r="B203" s="32"/>
      <c r="D203" s="144" t="s">
        <v>137</v>
      </c>
      <c r="F203" s="145" t="s">
        <v>285</v>
      </c>
      <c r="I203" s="146"/>
      <c r="L203" s="32"/>
      <c r="M203" s="147"/>
      <c r="T203" s="53"/>
      <c r="AT203" s="17" t="s">
        <v>137</v>
      </c>
      <c r="AU203" s="17" t="s">
        <v>81</v>
      </c>
    </row>
    <row r="204" spans="2:65" s="1" customFormat="1" ht="11">
      <c r="B204" s="32"/>
      <c r="D204" s="148" t="s">
        <v>139</v>
      </c>
      <c r="F204" s="149" t="s">
        <v>286</v>
      </c>
      <c r="I204" s="146"/>
      <c r="L204" s="32"/>
      <c r="M204" s="147"/>
      <c r="T204" s="53"/>
      <c r="AT204" s="17" t="s">
        <v>139</v>
      </c>
      <c r="AU204" s="17" t="s">
        <v>81</v>
      </c>
    </row>
    <row r="205" spans="2:65" s="12" customFormat="1" ht="12">
      <c r="B205" s="150"/>
      <c r="D205" s="144" t="s">
        <v>141</v>
      </c>
      <c r="E205" s="151" t="s">
        <v>19</v>
      </c>
      <c r="F205" s="152" t="s">
        <v>287</v>
      </c>
      <c r="H205" s="153">
        <v>2.34</v>
      </c>
      <c r="I205" s="154"/>
      <c r="L205" s="150"/>
      <c r="M205" s="155"/>
      <c r="T205" s="156"/>
      <c r="AT205" s="151" t="s">
        <v>141</v>
      </c>
      <c r="AU205" s="151" t="s">
        <v>81</v>
      </c>
      <c r="AV205" s="12" t="s">
        <v>81</v>
      </c>
      <c r="AW205" s="12" t="s">
        <v>33</v>
      </c>
      <c r="AX205" s="12" t="s">
        <v>72</v>
      </c>
      <c r="AY205" s="151" t="s">
        <v>128</v>
      </c>
    </row>
    <row r="206" spans="2:65" s="13" customFormat="1" ht="12">
      <c r="B206" s="157"/>
      <c r="D206" s="144" t="s">
        <v>141</v>
      </c>
      <c r="E206" s="158" t="s">
        <v>19</v>
      </c>
      <c r="F206" s="159" t="s">
        <v>143</v>
      </c>
      <c r="H206" s="160">
        <v>2.34</v>
      </c>
      <c r="I206" s="161"/>
      <c r="L206" s="157"/>
      <c r="M206" s="162"/>
      <c r="T206" s="163"/>
      <c r="AT206" s="158" t="s">
        <v>141</v>
      </c>
      <c r="AU206" s="158" t="s">
        <v>81</v>
      </c>
      <c r="AV206" s="13" t="s">
        <v>135</v>
      </c>
      <c r="AW206" s="13" t="s">
        <v>33</v>
      </c>
      <c r="AX206" s="13" t="s">
        <v>79</v>
      </c>
      <c r="AY206" s="158" t="s">
        <v>128</v>
      </c>
    </row>
    <row r="207" spans="2:65" s="11" customFormat="1" ht="22.75" customHeight="1">
      <c r="B207" s="119"/>
      <c r="D207" s="120" t="s">
        <v>71</v>
      </c>
      <c r="E207" s="129" t="s">
        <v>165</v>
      </c>
      <c r="F207" s="129" t="s">
        <v>288</v>
      </c>
      <c r="I207" s="122"/>
      <c r="J207" s="130">
        <f>BK207</f>
        <v>0</v>
      </c>
      <c r="L207" s="119"/>
      <c r="M207" s="124"/>
      <c r="P207" s="125">
        <f>SUM(P208:P234)</f>
        <v>0</v>
      </c>
      <c r="R207" s="125">
        <f>SUM(R208:R234)</f>
        <v>96.126629999999992</v>
      </c>
      <c r="T207" s="126">
        <f>SUM(T208:T234)</f>
        <v>0</v>
      </c>
      <c r="AR207" s="120" t="s">
        <v>79</v>
      </c>
      <c r="AT207" s="127" t="s">
        <v>71</v>
      </c>
      <c r="AU207" s="127" t="s">
        <v>79</v>
      </c>
      <c r="AY207" s="120" t="s">
        <v>128</v>
      </c>
      <c r="BK207" s="128">
        <f>SUM(BK208:BK234)</f>
        <v>0</v>
      </c>
    </row>
    <row r="208" spans="2:65" s="1" customFormat="1" ht="16.5" customHeight="1">
      <c r="B208" s="32"/>
      <c r="C208" s="131" t="s">
        <v>289</v>
      </c>
      <c r="D208" s="131" t="s">
        <v>130</v>
      </c>
      <c r="E208" s="132" t="s">
        <v>290</v>
      </c>
      <c r="F208" s="133" t="s">
        <v>291</v>
      </c>
      <c r="G208" s="134" t="s">
        <v>229</v>
      </c>
      <c r="H208" s="135">
        <v>99</v>
      </c>
      <c r="I208" s="136"/>
      <c r="J208" s="137">
        <f>ROUND(I208*H208,2)</f>
        <v>0</v>
      </c>
      <c r="K208" s="133" t="s">
        <v>134</v>
      </c>
      <c r="L208" s="32"/>
      <c r="M208" s="138" t="s">
        <v>19</v>
      </c>
      <c r="N208" s="139" t="s">
        <v>43</v>
      </c>
      <c r="P208" s="140">
        <f>O208*H208</f>
        <v>0</v>
      </c>
      <c r="Q208" s="140">
        <v>0.34499999999999997</v>
      </c>
      <c r="R208" s="140">
        <f>Q208*H208</f>
        <v>34.154999999999994</v>
      </c>
      <c r="S208" s="140">
        <v>0</v>
      </c>
      <c r="T208" s="141">
        <f>S208*H208</f>
        <v>0</v>
      </c>
      <c r="AR208" s="142" t="s">
        <v>135</v>
      </c>
      <c r="AT208" s="142" t="s">
        <v>130</v>
      </c>
      <c r="AU208" s="142" t="s">
        <v>81</v>
      </c>
      <c r="AY208" s="17" t="s">
        <v>128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79</v>
      </c>
      <c r="BK208" s="143">
        <f>ROUND(I208*H208,2)</f>
        <v>0</v>
      </c>
      <c r="BL208" s="17" t="s">
        <v>135</v>
      </c>
      <c r="BM208" s="142" t="s">
        <v>292</v>
      </c>
    </row>
    <row r="209" spans="2:65" s="1" customFormat="1" ht="12">
      <c r="B209" s="32"/>
      <c r="D209" s="144" t="s">
        <v>137</v>
      </c>
      <c r="F209" s="145" t="s">
        <v>293</v>
      </c>
      <c r="I209" s="146"/>
      <c r="L209" s="32"/>
      <c r="M209" s="147"/>
      <c r="T209" s="53"/>
      <c r="AT209" s="17" t="s">
        <v>137</v>
      </c>
      <c r="AU209" s="17" t="s">
        <v>81</v>
      </c>
    </row>
    <row r="210" spans="2:65" s="1" customFormat="1" ht="11">
      <c r="B210" s="32"/>
      <c r="D210" s="148" t="s">
        <v>139</v>
      </c>
      <c r="F210" s="149" t="s">
        <v>294</v>
      </c>
      <c r="I210" s="146"/>
      <c r="L210" s="32"/>
      <c r="M210" s="147"/>
      <c r="T210" s="53"/>
      <c r="AT210" s="17" t="s">
        <v>139</v>
      </c>
      <c r="AU210" s="17" t="s">
        <v>81</v>
      </c>
    </row>
    <row r="211" spans="2:65" s="12" customFormat="1" ht="12">
      <c r="B211" s="150"/>
      <c r="D211" s="144" t="s">
        <v>141</v>
      </c>
      <c r="E211" s="151" t="s">
        <v>19</v>
      </c>
      <c r="F211" s="152" t="s">
        <v>252</v>
      </c>
      <c r="H211" s="153">
        <v>99</v>
      </c>
      <c r="I211" s="154"/>
      <c r="L211" s="150"/>
      <c r="M211" s="155"/>
      <c r="T211" s="156"/>
      <c r="AT211" s="151" t="s">
        <v>141</v>
      </c>
      <c r="AU211" s="151" t="s">
        <v>81</v>
      </c>
      <c r="AV211" s="12" t="s">
        <v>81</v>
      </c>
      <c r="AW211" s="12" t="s">
        <v>33</v>
      </c>
      <c r="AX211" s="12" t="s">
        <v>72</v>
      </c>
      <c r="AY211" s="151" t="s">
        <v>128</v>
      </c>
    </row>
    <row r="212" spans="2:65" s="13" customFormat="1" ht="12">
      <c r="B212" s="157"/>
      <c r="D212" s="144" t="s">
        <v>141</v>
      </c>
      <c r="E212" s="158" t="s">
        <v>19</v>
      </c>
      <c r="F212" s="159" t="s">
        <v>143</v>
      </c>
      <c r="H212" s="160">
        <v>99</v>
      </c>
      <c r="I212" s="161"/>
      <c r="L212" s="157"/>
      <c r="M212" s="162"/>
      <c r="T212" s="163"/>
      <c r="AT212" s="158" t="s">
        <v>141</v>
      </c>
      <c r="AU212" s="158" t="s">
        <v>81</v>
      </c>
      <c r="AV212" s="13" t="s">
        <v>135</v>
      </c>
      <c r="AW212" s="13" t="s">
        <v>33</v>
      </c>
      <c r="AX212" s="13" t="s">
        <v>79</v>
      </c>
      <c r="AY212" s="158" t="s">
        <v>128</v>
      </c>
    </row>
    <row r="213" spans="2:65" s="1" customFormat="1" ht="16.5" customHeight="1">
      <c r="B213" s="32"/>
      <c r="C213" s="131" t="s">
        <v>295</v>
      </c>
      <c r="D213" s="131" t="s">
        <v>130</v>
      </c>
      <c r="E213" s="132" t="s">
        <v>296</v>
      </c>
      <c r="F213" s="133" t="s">
        <v>297</v>
      </c>
      <c r="G213" s="134" t="s">
        <v>229</v>
      </c>
      <c r="H213" s="135">
        <v>99</v>
      </c>
      <c r="I213" s="136"/>
      <c r="J213" s="137">
        <f>ROUND(I213*H213,2)</f>
        <v>0</v>
      </c>
      <c r="K213" s="133" t="s">
        <v>134</v>
      </c>
      <c r="L213" s="32"/>
      <c r="M213" s="138" t="s">
        <v>19</v>
      </c>
      <c r="N213" s="139" t="s">
        <v>43</v>
      </c>
      <c r="P213" s="140">
        <f>O213*H213</f>
        <v>0</v>
      </c>
      <c r="Q213" s="140">
        <v>0.37190000000000001</v>
      </c>
      <c r="R213" s="140">
        <f>Q213*H213</f>
        <v>36.818100000000001</v>
      </c>
      <c r="S213" s="140">
        <v>0</v>
      </c>
      <c r="T213" s="141">
        <f>S213*H213</f>
        <v>0</v>
      </c>
      <c r="AR213" s="142" t="s">
        <v>135</v>
      </c>
      <c r="AT213" s="142" t="s">
        <v>130</v>
      </c>
      <c r="AU213" s="142" t="s">
        <v>81</v>
      </c>
      <c r="AY213" s="17" t="s">
        <v>128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79</v>
      </c>
      <c r="BK213" s="143">
        <f>ROUND(I213*H213,2)</f>
        <v>0</v>
      </c>
      <c r="BL213" s="17" t="s">
        <v>135</v>
      </c>
      <c r="BM213" s="142" t="s">
        <v>298</v>
      </c>
    </row>
    <row r="214" spans="2:65" s="1" customFormat="1" ht="24">
      <c r="B214" s="32"/>
      <c r="D214" s="144" t="s">
        <v>137</v>
      </c>
      <c r="F214" s="145" t="s">
        <v>299</v>
      </c>
      <c r="I214" s="146"/>
      <c r="L214" s="32"/>
      <c r="M214" s="147"/>
      <c r="T214" s="53"/>
      <c r="AT214" s="17" t="s">
        <v>137</v>
      </c>
      <c r="AU214" s="17" t="s">
        <v>81</v>
      </c>
    </row>
    <row r="215" spans="2:65" s="1" customFormat="1" ht="11">
      <c r="B215" s="32"/>
      <c r="D215" s="148" t="s">
        <v>139</v>
      </c>
      <c r="F215" s="149" t="s">
        <v>300</v>
      </c>
      <c r="I215" s="146"/>
      <c r="L215" s="32"/>
      <c r="M215" s="147"/>
      <c r="T215" s="53"/>
      <c r="AT215" s="17" t="s">
        <v>139</v>
      </c>
      <c r="AU215" s="17" t="s">
        <v>81</v>
      </c>
    </row>
    <row r="216" spans="2:65" s="12" customFormat="1" ht="12">
      <c r="B216" s="150"/>
      <c r="D216" s="144" t="s">
        <v>141</v>
      </c>
      <c r="E216" s="151" t="s">
        <v>19</v>
      </c>
      <c r="F216" s="152" t="s">
        <v>252</v>
      </c>
      <c r="H216" s="153">
        <v>99</v>
      </c>
      <c r="I216" s="154"/>
      <c r="L216" s="150"/>
      <c r="M216" s="155"/>
      <c r="T216" s="156"/>
      <c r="AT216" s="151" t="s">
        <v>141</v>
      </c>
      <c r="AU216" s="151" t="s">
        <v>81</v>
      </c>
      <c r="AV216" s="12" t="s">
        <v>81</v>
      </c>
      <c r="AW216" s="12" t="s">
        <v>33</v>
      </c>
      <c r="AX216" s="12" t="s">
        <v>72</v>
      </c>
      <c r="AY216" s="151" t="s">
        <v>128</v>
      </c>
    </row>
    <row r="217" spans="2:65" s="13" customFormat="1" ht="12">
      <c r="B217" s="157"/>
      <c r="D217" s="144" t="s">
        <v>141</v>
      </c>
      <c r="E217" s="158" t="s">
        <v>19</v>
      </c>
      <c r="F217" s="159" t="s">
        <v>143</v>
      </c>
      <c r="H217" s="160">
        <v>99</v>
      </c>
      <c r="I217" s="161"/>
      <c r="L217" s="157"/>
      <c r="M217" s="162"/>
      <c r="T217" s="163"/>
      <c r="AT217" s="158" t="s">
        <v>141</v>
      </c>
      <c r="AU217" s="158" t="s">
        <v>81</v>
      </c>
      <c r="AV217" s="13" t="s">
        <v>135</v>
      </c>
      <c r="AW217" s="13" t="s">
        <v>33</v>
      </c>
      <c r="AX217" s="13" t="s">
        <v>79</v>
      </c>
      <c r="AY217" s="158" t="s">
        <v>128</v>
      </c>
    </row>
    <row r="218" spans="2:65" s="1" customFormat="1" ht="16.5" customHeight="1">
      <c r="B218" s="32"/>
      <c r="C218" s="131" t="s">
        <v>301</v>
      </c>
      <c r="D218" s="131" t="s">
        <v>130</v>
      </c>
      <c r="E218" s="132" t="s">
        <v>302</v>
      </c>
      <c r="F218" s="133" t="s">
        <v>303</v>
      </c>
      <c r="G218" s="134" t="s">
        <v>229</v>
      </c>
      <c r="H218" s="135">
        <v>2.4</v>
      </c>
      <c r="I218" s="136"/>
      <c r="J218" s="137">
        <f>ROUND(I218*H218,2)</f>
        <v>0</v>
      </c>
      <c r="K218" s="133" t="s">
        <v>134</v>
      </c>
      <c r="L218" s="32"/>
      <c r="M218" s="138" t="s">
        <v>19</v>
      </c>
      <c r="N218" s="139" t="s">
        <v>43</v>
      </c>
      <c r="P218" s="140">
        <f>O218*H218</f>
        <v>0</v>
      </c>
      <c r="Q218" s="140">
        <v>0.11162</v>
      </c>
      <c r="R218" s="140">
        <f>Q218*H218</f>
        <v>0.26788799999999996</v>
      </c>
      <c r="S218" s="140">
        <v>0</v>
      </c>
      <c r="T218" s="141">
        <f>S218*H218</f>
        <v>0</v>
      </c>
      <c r="AR218" s="142" t="s">
        <v>135</v>
      </c>
      <c r="AT218" s="142" t="s">
        <v>130</v>
      </c>
      <c r="AU218" s="142" t="s">
        <v>81</v>
      </c>
      <c r="AY218" s="17" t="s">
        <v>128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79</v>
      </c>
      <c r="BK218" s="143">
        <f>ROUND(I218*H218,2)</f>
        <v>0</v>
      </c>
      <c r="BL218" s="17" t="s">
        <v>135</v>
      </c>
      <c r="BM218" s="142" t="s">
        <v>304</v>
      </c>
    </row>
    <row r="219" spans="2:65" s="1" customFormat="1" ht="36">
      <c r="B219" s="32"/>
      <c r="D219" s="144" t="s">
        <v>137</v>
      </c>
      <c r="F219" s="145" t="s">
        <v>305</v>
      </c>
      <c r="I219" s="146"/>
      <c r="L219" s="32"/>
      <c r="M219" s="147"/>
      <c r="T219" s="53"/>
      <c r="AT219" s="17" t="s">
        <v>137</v>
      </c>
      <c r="AU219" s="17" t="s">
        <v>81</v>
      </c>
    </row>
    <row r="220" spans="2:65" s="1" customFormat="1" ht="11">
      <c r="B220" s="32"/>
      <c r="D220" s="148" t="s">
        <v>139</v>
      </c>
      <c r="F220" s="149" t="s">
        <v>306</v>
      </c>
      <c r="I220" s="146"/>
      <c r="L220" s="32"/>
      <c r="M220" s="147"/>
      <c r="T220" s="53"/>
      <c r="AT220" s="17" t="s">
        <v>139</v>
      </c>
      <c r="AU220" s="17" t="s">
        <v>81</v>
      </c>
    </row>
    <row r="221" spans="2:65" s="14" customFormat="1" ht="12">
      <c r="B221" s="164"/>
      <c r="D221" s="144" t="s">
        <v>141</v>
      </c>
      <c r="E221" s="165" t="s">
        <v>19</v>
      </c>
      <c r="F221" s="166" t="s">
        <v>307</v>
      </c>
      <c r="H221" s="165" t="s">
        <v>19</v>
      </c>
      <c r="I221" s="167"/>
      <c r="L221" s="164"/>
      <c r="M221" s="168"/>
      <c r="T221" s="169"/>
      <c r="AT221" s="165" t="s">
        <v>141</v>
      </c>
      <c r="AU221" s="165" t="s">
        <v>81</v>
      </c>
      <c r="AV221" s="14" t="s">
        <v>79</v>
      </c>
      <c r="AW221" s="14" t="s">
        <v>33</v>
      </c>
      <c r="AX221" s="14" t="s">
        <v>72</v>
      </c>
      <c r="AY221" s="165" t="s">
        <v>128</v>
      </c>
    </row>
    <row r="222" spans="2:65" s="12" customFormat="1" ht="12">
      <c r="B222" s="150"/>
      <c r="D222" s="144" t="s">
        <v>141</v>
      </c>
      <c r="E222" s="151" t="s">
        <v>19</v>
      </c>
      <c r="F222" s="152" t="s">
        <v>308</v>
      </c>
      <c r="H222" s="153">
        <v>2.4</v>
      </c>
      <c r="I222" s="154"/>
      <c r="L222" s="150"/>
      <c r="M222" s="155"/>
      <c r="T222" s="156"/>
      <c r="AT222" s="151" t="s">
        <v>141</v>
      </c>
      <c r="AU222" s="151" t="s">
        <v>81</v>
      </c>
      <c r="AV222" s="12" t="s">
        <v>81</v>
      </c>
      <c r="AW222" s="12" t="s">
        <v>33</v>
      </c>
      <c r="AX222" s="12" t="s">
        <v>72</v>
      </c>
      <c r="AY222" s="151" t="s">
        <v>128</v>
      </c>
    </row>
    <row r="223" spans="2:65" s="13" customFormat="1" ht="12">
      <c r="B223" s="157"/>
      <c r="D223" s="144" t="s">
        <v>141</v>
      </c>
      <c r="E223" s="158" t="s">
        <v>19</v>
      </c>
      <c r="F223" s="159" t="s">
        <v>143</v>
      </c>
      <c r="H223" s="160">
        <v>2.4</v>
      </c>
      <c r="I223" s="161"/>
      <c r="L223" s="157"/>
      <c r="M223" s="162"/>
      <c r="T223" s="163"/>
      <c r="AT223" s="158" t="s">
        <v>141</v>
      </c>
      <c r="AU223" s="158" t="s">
        <v>81</v>
      </c>
      <c r="AV223" s="13" t="s">
        <v>135</v>
      </c>
      <c r="AW223" s="13" t="s">
        <v>33</v>
      </c>
      <c r="AX223" s="13" t="s">
        <v>79</v>
      </c>
      <c r="AY223" s="158" t="s">
        <v>128</v>
      </c>
    </row>
    <row r="224" spans="2:65" s="1" customFormat="1" ht="16.5" customHeight="1">
      <c r="B224" s="32"/>
      <c r="C224" s="170" t="s">
        <v>309</v>
      </c>
      <c r="D224" s="170" t="s">
        <v>221</v>
      </c>
      <c r="E224" s="171" t="s">
        <v>310</v>
      </c>
      <c r="F224" s="172" t="s">
        <v>311</v>
      </c>
      <c r="G224" s="173" t="s">
        <v>229</v>
      </c>
      <c r="H224" s="174">
        <v>2.472</v>
      </c>
      <c r="I224" s="175"/>
      <c r="J224" s="176">
        <f>ROUND(I224*H224,2)</f>
        <v>0</v>
      </c>
      <c r="K224" s="172" t="s">
        <v>19</v>
      </c>
      <c r="L224" s="177"/>
      <c r="M224" s="178" t="s">
        <v>19</v>
      </c>
      <c r="N224" s="179" t="s">
        <v>43</v>
      </c>
      <c r="P224" s="140">
        <f>O224*H224</f>
        <v>0</v>
      </c>
      <c r="Q224" s="140">
        <v>0.161</v>
      </c>
      <c r="R224" s="140">
        <f>Q224*H224</f>
        <v>0.39799200000000001</v>
      </c>
      <c r="S224" s="140">
        <v>0</v>
      </c>
      <c r="T224" s="141">
        <f>S224*H224</f>
        <v>0</v>
      </c>
      <c r="AR224" s="142" t="s">
        <v>191</v>
      </c>
      <c r="AT224" s="142" t="s">
        <v>221</v>
      </c>
      <c r="AU224" s="142" t="s">
        <v>81</v>
      </c>
      <c r="AY224" s="17" t="s">
        <v>128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79</v>
      </c>
      <c r="BK224" s="143">
        <f>ROUND(I224*H224,2)</f>
        <v>0</v>
      </c>
      <c r="BL224" s="17" t="s">
        <v>135</v>
      </c>
      <c r="BM224" s="142" t="s">
        <v>312</v>
      </c>
    </row>
    <row r="225" spans="2:65" s="1" customFormat="1" ht="12">
      <c r="B225" s="32"/>
      <c r="D225" s="144" t="s">
        <v>137</v>
      </c>
      <c r="F225" s="145" t="s">
        <v>311</v>
      </c>
      <c r="I225" s="146"/>
      <c r="L225" s="32"/>
      <c r="M225" s="147"/>
      <c r="T225" s="53"/>
      <c r="AT225" s="17" t="s">
        <v>137</v>
      </c>
      <c r="AU225" s="17" t="s">
        <v>81</v>
      </c>
    </row>
    <row r="226" spans="2:65" s="12" customFormat="1" ht="12">
      <c r="B226" s="150"/>
      <c r="D226" s="144" t="s">
        <v>141</v>
      </c>
      <c r="F226" s="152" t="s">
        <v>313</v>
      </c>
      <c r="H226" s="153">
        <v>2.472</v>
      </c>
      <c r="I226" s="154"/>
      <c r="L226" s="150"/>
      <c r="M226" s="155"/>
      <c r="T226" s="156"/>
      <c r="AT226" s="151" t="s">
        <v>141</v>
      </c>
      <c r="AU226" s="151" t="s">
        <v>81</v>
      </c>
      <c r="AV226" s="12" t="s">
        <v>81</v>
      </c>
      <c r="AW226" s="12" t="s">
        <v>4</v>
      </c>
      <c r="AX226" s="12" t="s">
        <v>79</v>
      </c>
      <c r="AY226" s="151" t="s">
        <v>128</v>
      </c>
    </row>
    <row r="227" spans="2:65" s="1" customFormat="1" ht="16.5" customHeight="1">
      <c r="B227" s="32"/>
      <c r="C227" s="131" t="s">
        <v>314</v>
      </c>
      <c r="D227" s="131" t="s">
        <v>130</v>
      </c>
      <c r="E227" s="132" t="s">
        <v>315</v>
      </c>
      <c r="F227" s="133" t="s">
        <v>316</v>
      </c>
      <c r="G227" s="134" t="s">
        <v>229</v>
      </c>
      <c r="H227" s="135">
        <v>99</v>
      </c>
      <c r="I227" s="136"/>
      <c r="J227" s="137">
        <f>ROUND(I227*H227,2)</f>
        <v>0</v>
      </c>
      <c r="K227" s="133" t="s">
        <v>134</v>
      </c>
      <c r="L227" s="32"/>
      <c r="M227" s="138" t="s">
        <v>19</v>
      </c>
      <c r="N227" s="139" t="s">
        <v>43</v>
      </c>
      <c r="P227" s="140">
        <f>O227*H227</f>
        <v>0</v>
      </c>
      <c r="Q227" s="140">
        <v>9.8000000000000004E-2</v>
      </c>
      <c r="R227" s="140">
        <f>Q227*H227</f>
        <v>9.702</v>
      </c>
      <c r="S227" s="140">
        <v>0</v>
      </c>
      <c r="T227" s="141">
        <f>S227*H227</f>
        <v>0</v>
      </c>
      <c r="AR227" s="142" t="s">
        <v>135</v>
      </c>
      <c r="AT227" s="142" t="s">
        <v>130</v>
      </c>
      <c r="AU227" s="142" t="s">
        <v>81</v>
      </c>
      <c r="AY227" s="17" t="s">
        <v>128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7" t="s">
        <v>79</v>
      </c>
      <c r="BK227" s="143">
        <f>ROUND(I227*H227,2)</f>
        <v>0</v>
      </c>
      <c r="BL227" s="17" t="s">
        <v>135</v>
      </c>
      <c r="BM227" s="142" t="s">
        <v>317</v>
      </c>
    </row>
    <row r="228" spans="2:65" s="1" customFormat="1" ht="36">
      <c r="B228" s="32"/>
      <c r="D228" s="144" t="s">
        <v>137</v>
      </c>
      <c r="F228" s="145" t="s">
        <v>318</v>
      </c>
      <c r="I228" s="146"/>
      <c r="L228" s="32"/>
      <c r="M228" s="147"/>
      <c r="T228" s="53"/>
      <c r="AT228" s="17" t="s">
        <v>137</v>
      </c>
      <c r="AU228" s="17" t="s">
        <v>81</v>
      </c>
    </row>
    <row r="229" spans="2:65" s="1" customFormat="1" ht="11">
      <c r="B229" s="32"/>
      <c r="D229" s="148" t="s">
        <v>139</v>
      </c>
      <c r="F229" s="149" t="s">
        <v>319</v>
      </c>
      <c r="I229" s="146"/>
      <c r="L229" s="32"/>
      <c r="M229" s="147"/>
      <c r="T229" s="53"/>
      <c r="AT229" s="17" t="s">
        <v>139</v>
      </c>
      <c r="AU229" s="17" t="s">
        <v>81</v>
      </c>
    </row>
    <row r="230" spans="2:65" s="12" customFormat="1" ht="12">
      <c r="B230" s="150"/>
      <c r="D230" s="144" t="s">
        <v>141</v>
      </c>
      <c r="E230" s="151" t="s">
        <v>19</v>
      </c>
      <c r="F230" s="152" t="s">
        <v>252</v>
      </c>
      <c r="H230" s="153">
        <v>99</v>
      </c>
      <c r="I230" s="154"/>
      <c r="L230" s="150"/>
      <c r="M230" s="155"/>
      <c r="T230" s="156"/>
      <c r="AT230" s="151" t="s">
        <v>141</v>
      </c>
      <c r="AU230" s="151" t="s">
        <v>81</v>
      </c>
      <c r="AV230" s="12" t="s">
        <v>81</v>
      </c>
      <c r="AW230" s="12" t="s">
        <v>33</v>
      </c>
      <c r="AX230" s="12" t="s">
        <v>72</v>
      </c>
      <c r="AY230" s="151" t="s">
        <v>128</v>
      </c>
    </row>
    <row r="231" spans="2:65" s="13" customFormat="1" ht="12">
      <c r="B231" s="157"/>
      <c r="D231" s="144" t="s">
        <v>141</v>
      </c>
      <c r="E231" s="158" t="s">
        <v>19</v>
      </c>
      <c r="F231" s="159" t="s">
        <v>143</v>
      </c>
      <c r="H231" s="160">
        <v>99</v>
      </c>
      <c r="I231" s="161"/>
      <c r="L231" s="157"/>
      <c r="M231" s="162"/>
      <c r="T231" s="163"/>
      <c r="AT231" s="158" t="s">
        <v>141</v>
      </c>
      <c r="AU231" s="158" t="s">
        <v>81</v>
      </c>
      <c r="AV231" s="13" t="s">
        <v>135</v>
      </c>
      <c r="AW231" s="13" t="s">
        <v>33</v>
      </c>
      <c r="AX231" s="13" t="s">
        <v>79</v>
      </c>
      <c r="AY231" s="158" t="s">
        <v>128</v>
      </c>
    </row>
    <row r="232" spans="2:65" s="1" customFormat="1" ht="16.5" customHeight="1">
      <c r="B232" s="32"/>
      <c r="C232" s="170" t="s">
        <v>320</v>
      </c>
      <c r="D232" s="170" t="s">
        <v>221</v>
      </c>
      <c r="E232" s="171" t="s">
        <v>321</v>
      </c>
      <c r="F232" s="172" t="s">
        <v>322</v>
      </c>
      <c r="G232" s="173" t="s">
        <v>229</v>
      </c>
      <c r="H232" s="174">
        <v>101.97</v>
      </c>
      <c r="I232" s="175"/>
      <c r="J232" s="176">
        <f>ROUND(I232*H232,2)</f>
        <v>0</v>
      </c>
      <c r="K232" s="172" t="s">
        <v>134</v>
      </c>
      <c r="L232" s="177"/>
      <c r="M232" s="178" t="s">
        <v>19</v>
      </c>
      <c r="N232" s="179" t="s">
        <v>43</v>
      </c>
      <c r="P232" s="140">
        <f>O232*H232</f>
        <v>0</v>
      </c>
      <c r="Q232" s="140">
        <v>0.14499999999999999</v>
      </c>
      <c r="R232" s="140">
        <f>Q232*H232</f>
        <v>14.785649999999999</v>
      </c>
      <c r="S232" s="140">
        <v>0</v>
      </c>
      <c r="T232" s="141">
        <f>S232*H232</f>
        <v>0</v>
      </c>
      <c r="AR232" s="142" t="s">
        <v>191</v>
      </c>
      <c r="AT232" s="142" t="s">
        <v>221</v>
      </c>
      <c r="AU232" s="142" t="s">
        <v>81</v>
      </c>
      <c r="AY232" s="17" t="s">
        <v>128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79</v>
      </c>
      <c r="BK232" s="143">
        <f>ROUND(I232*H232,2)</f>
        <v>0</v>
      </c>
      <c r="BL232" s="17" t="s">
        <v>135</v>
      </c>
      <c r="BM232" s="142" t="s">
        <v>323</v>
      </c>
    </row>
    <row r="233" spans="2:65" s="1" customFormat="1" ht="12">
      <c r="B233" s="32"/>
      <c r="D233" s="144" t="s">
        <v>137</v>
      </c>
      <c r="F233" s="145" t="s">
        <v>322</v>
      </c>
      <c r="I233" s="146"/>
      <c r="L233" s="32"/>
      <c r="M233" s="147"/>
      <c r="T233" s="53"/>
      <c r="AT233" s="17" t="s">
        <v>137</v>
      </c>
      <c r="AU233" s="17" t="s">
        <v>81</v>
      </c>
    </row>
    <row r="234" spans="2:65" s="12" customFormat="1" ht="12">
      <c r="B234" s="150"/>
      <c r="D234" s="144" t="s">
        <v>141</v>
      </c>
      <c r="F234" s="152" t="s">
        <v>324</v>
      </c>
      <c r="H234" s="153">
        <v>101.97</v>
      </c>
      <c r="I234" s="154"/>
      <c r="L234" s="150"/>
      <c r="M234" s="155"/>
      <c r="T234" s="156"/>
      <c r="AT234" s="151" t="s">
        <v>141</v>
      </c>
      <c r="AU234" s="151" t="s">
        <v>81</v>
      </c>
      <c r="AV234" s="12" t="s">
        <v>81</v>
      </c>
      <c r="AW234" s="12" t="s">
        <v>4</v>
      </c>
      <c r="AX234" s="12" t="s">
        <v>79</v>
      </c>
      <c r="AY234" s="151" t="s">
        <v>128</v>
      </c>
    </row>
    <row r="235" spans="2:65" s="11" customFormat="1" ht="22.75" customHeight="1">
      <c r="B235" s="119"/>
      <c r="D235" s="120" t="s">
        <v>71</v>
      </c>
      <c r="E235" s="129" t="s">
        <v>191</v>
      </c>
      <c r="F235" s="129" t="s">
        <v>325</v>
      </c>
      <c r="I235" s="122"/>
      <c r="J235" s="130">
        <f>BK235</f>
        <v>0</v>
      </c>
      <c r="L235" s="119"/>
      <c r="M235" s="124"/>
      <c r="P235" s="125">
        <f>SUM(P236:P247)</f>
        <v>0</v>
      </c>
      <c r="R235" s="125">
        <f>SUM(R236:R247)</f>
        <v>3.6277879999999998</v>
      </c>
      <c r="T235" s="126">
        <f>SUM(T236:T247)</f>
        <v>0</v>
      </c>
      <c r="AR235" s="120" t="s">
        <v>79</v>
      </c>
      <c r="AT235" s="127" t="s">
        <v>71</v>
      </c>
      <c r="AU235" s="127" t="s">
        <v>79</v>
      </c>
      <c r="AY235" s="120" t="s">
        <v>128</v>
      </c>
      <c r="BK235" s="128">
        <f>SUM(BK236:BK247)</f>
        <v>0</v>
      </c>
    </row>
    <row r="236" spans="2:65" s="1" customFormat="1" ht="16.5" customHeight="1">
      <c r="B236" s="32"/>
      <c r="C236" s="131" t="s">
        <v>326</v>
      </c>
      <c r="D236" s="131" t="s">
        <v>130</v>
      </c>
      <c r="E236" s="132" t="s">
        <v>327</v>
      </c>
      <c r="F236" s="133" t="s">
        <v>328</v>
      </c>
      <c r="G236" s="134" t="s">
        <v>329</v>
      </c>
      <c r="H236" s="135">
        <v>36</v>
      </c>
      <c r="I236" s="136"/>
      <c r="J236" s="137">
        <f>ROUND(I236*H236,2)</f>
        <v>0</v>
      </c>
      <c r="K236" s="133" t="s">
        <v>134</v>
      </c>
      <c r="L236" s="32"/>
      <c r="M236" s="138" t="s">
        <v>19</v>
      </c>
      <c r="N236" s="139" t="s">
        <v>43</v>
      </c>
      <c r="P236" s="140">
        <f>O236*H236</f>
        <v>0</v>
      </c>
      <c r="Q236" s="140">
        <v>3.0000000000000001E-5</v>
      </c>
      <c r="R236" s="140">
        <f>Q236*H236</f>
        <v>1.08E-3</v>
      </c>
      <c r="S236" s="140">
        <v>0</v>
      </c>
      <c r="T236" s="141">
        <f>S236*H236</f>
        <v>0</v>
      </c>
      <c r="AR236" s="142" t="s">
        <v>135</v>
      </c>
      <c r="AT236" s="142" t="s">
        <v>130</v>
      </c>
      <c r="AU236" s="142" t="s">
        <v>81</v>
      </c>
      <c r="AY236" s="17" t="s">
        <v>128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7" t="s">
        <v>79</v>
      </c>
      <c r="BK236" s="143">
        <f>ROUND(I236*H236,2)</f>
        <v>0</v>
      </c>
      <c r="BL236" s="17" t="s">
        <v>135</v>
      </c>
      <c r="BM236" s="142" t="s">
        <v>330</v>
      </c>
    </row>
    <row r="237" spans="2:65" s="1" customFormat="1" ht="12">
      <c r="B237" s="32"/>
      <c r="D237" s="144" t="s">
        <v>137</v>
      </c>
      <c r="F237" s="145" t="s">
        <v>331</v>
      </c>
      <c r="I237" s="146"/>
      <c r="L237" s="32"/>
      <c r="M237" s="147"/>
      <c r="T237" s="53"/>
      <c r="AT237" s="17" t="s">
        <v>137</v>
      </c>
      <c r="AU237" s="17" t="s">
        <v>81</v>
      </c>
    </row>
    <row r="238" spans="2:65" s="1" customFormat="1" ht="11">
      <c r="B238" s="32"/>
      <c r="D238" s="148" t="s">
        <v>139</v>
      </c>
      <c r="F238" s="149" t="s">
        <v>332</v>
      </c>
      <c r="I238" s="146"/>
      <c r="L238" s="32"/>
      <c r="M238" s="147"/>
      <c r="T238" s="53"/>
      <c r="AT238" s="17" t="s">
        <v>139</v>
      </c>
      <c r="AU238" s="17" t="s">
        <v>81</v>
      </c>
    </row>
    <row r="239" spans="2:65" s="12" customFormat="1" ht="12">
      <c r="B239" s="150"/>
      <c r="D239" s="144" t="s">
        <v>141</v>
      </c>
      <c r="E239" s="151" t="s">
        <v>19</v>
      </c>
      <c r="F239" s="152" t="s">
        <v>333</v>
      </c>
      <c r="H239" s="153">
        <v>36</v>
      </c>
      <c r="I239" s="154"/>
      <c r="L239" s="150"/>
      <c r="M239" s="155"/>
      <c r="T239" s="156"/>
      <c r="AT239" s="151" t="s">
        <v>141</v>
      </c>
      <c r="AU239" s="151" t="s">
        <v>81</v>
      </c>
      <c r="AV239" s="12" t="s">
        <v>81</v>
      </c>
      <c r="AW239" s="12" t="s">
        <v>33</v>
      </c>
      <c r="AX239" s="12" t="s">
        <v>72</v>
      </c>
      <c r="AY239" s="151" t="s">
        <v>128</v>
      </c>
    </row>
    <row r="240" spans="2:65" s="13" customFormat="1" ht="12">
      <c r="B240" s="157"/>
      <c r="D240" s="144" t="s">
        <v>141</v>
      </c>
      <c r="E240" s="158" t="s">
        <v>19</v>
      </c>
      <c r="F240" s="159" t="s">
        <v>143</v>
      </c>
      <c r="H240" s="160">
        <v>36</v>
      </c>
      <c r="I240" s="161"/>
      <c r="L240" s="157"/>
      <c r="M240" s="162"/>
      <c r="T240" s="163"/>
      <c r="AT240" s="158" t="s">
        <v>141</v>
      </c>
      <c r="AU240" s="158" t="s">
        <v>81</v>
      </c>
      <c r="AV240" s="13" t="s">
        <v>135</v>
      </c>
      <c r="AW240" s="13" t="s">
        <v>33</v>
      </c>
      <c r="AX240" s="13" t="s">
        <v>79</v>
      </c>
      <c r="AY240" s="158" t="s">
        <v>128</v>
      </c>
    </row>
    <row r="241" spans="2:65" s="1" customFormat="1" ht="16.5" customHeight="1">
      <c r="B241" s="32"/>
      <c r="C241" s="170" t="s">
        <v>334</v>
      </c>
      <c r="D241" s="170" t="s">
        <v>221</v>
      </c>
      <c r="E241" s="171" t="s">
        <v>335</v>
      </c>
      <c r="F241" s="172" t="s">
        <v>336</v>
      </c>
      <c r="G241" s="173" t="s">
        <v>329</v>
      </c>
      <c r="H241" s="174">
        <v>37.08</v>
      </c>
      <c r="I241" s="175"/>
      <c r="J241" s="176">
        <f>ROUND(I241*H241,2)</f>
        <v>0</v>
      </c>
      <c r="K241" s="172" t="s">
        <v>134</v>
      </c>
      <c r="L241" s="177"/>
      <c r="M241" s="178" t="s">
        <v>19</v>
      </c>
      <c r="N241" s="179" t="s">
        <v>43</v>
      </c>
      <c r="P241" s="140">
        <f>O241*H241</f>
        <v>0</v>
      </c>
      <c r="Q241" s="140">
        <v>2.5600000000000001E-2</v>
      </c>
      <c r="R241" s="140">
        <f>Q241*H241</f>
        <v>0.94924799999999998</v>
      </c>
      <c r="S241" s="140">
        <v>0</v>
      </c>
      <c r="T241" s="141">
        <f>S241*H241</f>
        <v>0</v>
      </c>
      <c r="AR241" s="142" t="s">
        <v>191</v>
      </c>
      <c r="AT241" s="142" t="s">
        <v>221</v>
      </c>
      <c r="AU241" s="142" t="s">
        <v>81</v>
      </c>
      <c r="AY241" s="17" t="s">
        <v>128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79</v>
      </c>
      <c r="BK241" s="143">
        <f>ROUND(I241*H241,2)</f>
        <v>0</v>
      </c>
      <c r="BL241" s="17" t="s">
        <v>135</v>
      </c>
      <c r="BM241" s="142" t="s">
        <v>337</v>
      </c>
    </row>
    <row r="242" spans="2:65" s="1" customFormat="1" ht="12">
      <c r="B242" s="32"/>
      <c r="D242" s="144" t="s">
        <v>137</v>
      </c>
      <c r="F242" s="145" t="s">
        <v>336</v>
      </c>
      <c r="I242" s="146"/>
      <c r="L242" s="32"/>
      <c r="M242" s="147"/>
      <c r="T242" s="53"/>
      <c r="AT242" s="17" t="s">
        <v>137</v>
      </c>
      <c r="AU242" s="17" t="s">
        <v>81</v>
      </c>
    </row>
    <row r="243" spans="2:65" s="12" customFormat="1" ht="12">
      <c r="B243" s="150"/>
      <c r="D243" s="144" t="s">
        <v>141</v>
      </c>
      <c r="F243" s="152" t="s">
        <v>338</v>
      </c>
      <c r="H243" s="153">
        <v>37.08</v>
      </c>
      <c r="I243" s="154"/>
      <c r="L243" s="150"/>
      <c r="M243" s="155"/>
      <c r="T243" s="156"/>
      <c r="AT243" s="151" t="s">
        <v>141</v>
      </c>
      <c r="AU243" s="151" t="s">
        <v>81</v>
      </c>
      <c r="AV243" s="12" t="s">
        <v>81</v>
      </c>
      <c r="AW243" s="12" t="s">
        <v>4</v>
      </c>
      <c r="AX243" s="12" t="s">
        <v>79</v>
      </c>
      <c r="AY243" s="151" t="s">
        <v>128</v>
      </c>
    </row>
    <row r="244" spans="2:65" s="1" customFormat="1" ht="16.5" customHeight="1">
      <c r="B244" s="32"/>
      <c r="C244" s="131" t="s">
        <v>339</v>
      </c>
      <c r="D244" s="131" t="s">
        <v>130</v>
      </c>
      <c r="E244" s="132" t="s">
        <v>340</v>
      </c>
      <c r="F244" s="133" t="s">
        <v>341</v>
      </c>
      <c r="G244" s="134" t="s">
        <v>342</v>
      </c>
      <c r="H244" s="135">
        <v>2</v>
      </c>
      <c r="I244" s="136"/>
      <c r="J244" s="137">
        <f>ROUND(I244*H244,2)</f>
        <v>0</v>
      </c>
      <c r="K244" s="133" t="s">
        <v>19</v>
      </c>
      <c r="L244" s="32"/>
      <c r="M244" s="138" t="s">
        <v>19</v>
      </c>
      <c r="N244" s="139" t="s">
        <v>43</v>
      </c>
      <c r="P244" s="140">
        <f>O244*H244</f>
        <v>0</v>
      </c>
      <c r="Q244" s="140">
        <v>9.7300000000000008E-3</v>
      </c>
      <c r="R244" s="140">
        <f>Q244*H244</f>
        <v>1.9460000000000002E-2</v>
      </c>
      <c r="S244" s="140">
        <v>0</v>
      </c>
      <c r="T244" s="141">
        <f>S244*H244</f>
        <v>0</v>
      </c>
      <c r="AR244" s="142" t="s">
        <v>135</v>
      </c>
      <c r="AT244" s="142" t="s">
        <v>130</v>
      </c>
      <c r="AU244" s="142" t="s">
        <v>81</v>
      </c>
      <c r="AY244" s="17" t="s">
        <v>128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7" t="s">
        <v>79</v>
      </c>
      <c r="BK244" s="143">
        <f>ROUND(I244*H244,2)</f>
        <v>0</v>
      </c>
      <c r="BL244" s="17" t="s">
        <v>135</v>
      </c>
      <c r="BM244" s="142" t="s">
        <v>343</v>
      </c>
    </row>
    <row r="245" spans="2:65" s="1" customFormat="1" ht="12">
      <c r="B245" s="32"/>
      <c r="D245" s="144" t="s">
        <v>137</v>
      </c>
      <c r="F245" s="145" t="s">
        <v>341</v>
      </c>
      <c r="I245" s="146"/>
      <c r="L245" s="32"/>
      <c r="M245" s="147"/>
      <c r="T245" s="53"/>
      <c r="AT245" s="17" t="s">
        <v>137</v>
      </c>
      <c r="AU245" s="17" t="s">
        <v>81</v>
      </c>
    </row>
    <row r="246" spans="2:65" s="1" customFormat="1" ht="16.5" customHeight="1">
      <c r="B246" s="32"/>
      <c r="C246" s="170" t="s">
        <v>344</v>
      </c>
      <c r="D246" s="170" t="s">
        <v>221</v>
      </c>
      <c r="E246" s="171" t="s">
        <v>345</v>
      </c>
      <c r="F246" s="172" t="s">
        <v>346</v>
      </c>
      <c r="G246" s="173" t="s">
        <v>342</v>
      </c>
      <c r="H246" s="174">
        <v>2</v>
      </c>
      <c r="I246" s="175"/>
      <c r="J246" s="176">
        <f>ROUND(I246*H246,2)</f>
        <v>0</v>
      </c>
      <c r="K246" s="172" t="s">
        <v>134</v>
      </c>
      <c r="L246" s="177"/>
      <c r="M246" s="178" t="s">
        <v>19</v>
      </c>
      <c r="N246" s="179" t="s">
        <v>43</v>
      </c>
      <c r="P246" s="140">
        <f>O246*H246</f>
        <v>0</v>
      </c>
      <c r="Q246" s="140">
        <v>1.329</v>
      </c>
      <c r="R246" s="140">
        <f>Q246*H246</f>
        <v>2.6579999999999999</v>
      </c>
      <c r="S246" s="140">
        <v>0</v>
      </c>
      <c r="T246" s="141">
        <f>S246*H246</f>
        <v>0</v>
      </c>
      <c r="AR246" s="142" t="s">
        <v>191</v>
      </c>
      <c r="AT246" s="142" t="s">
        <v>221</v>
      </c>
      <c r="AU246" s="142" t="s">
        <v>81</v>
      </c>
      <c r="AY246" s="17" t="s">
        <v>128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79</v>
      </c>
      <c r="BK246" s="143">
        <f>ROUND(I246*H246,2)</f>
        <v>0</v>
      </c>
      <c r="BL246" s="17" t="s">
        <v>135</v>
      </c>
      <c r="BM246" s="142" t="s">
        <v>347</v>
      </c>
    </row>
    <row r="247" spans="2:65" s="1" customFormat="1" ht="12">
      <c r="B247" s="32"/>
      <c r="D247" s="144" t="s">
        <v>137</v>
      </c>
      <c r="F247" s="145" t="s">
        <v>346</v>
      </c>
      <c r="I247" s="146"/>
      <c r="L247" s="32"/>
      <c r="M247" s="147"/>
      <c r="T247" s="53"/>
      <c r="AT247" s="17" t="s">
        <v>137</v>
      </c>
      <c r="AU247" s="17" t="s">
        <v>81</v>
      </c>
    </row>
    <row r="248" spans="2:65" s="11" customFormat="1" ht="22.75" customHeight="1">
      <c r="B248" s="119"/>
      <c r="D248" s="120" t="s">
        <v>71</v>
      </c>
      <c r="E248" s="129" t="s">
        <v>198</v>
      </c>
      <c r="F248" s="129" t="s">
        <v>348</v>
      </c>
      <c r="I248" s="122"/>
      <c r="J248" s="130">
        <f>BK248</f>
        <v>0</v>
      </c>
      <c r="L248" s="119"/>
      <c r="M248" s="124"/>
      <c r="P248" s="125">
        <f>SUM(P249:P290)</f>
        <v>0</v>
      </c>
      <c r="R248" s="125">
        <f>SUM(R249:R290)</f>
        <v>12.766378</v>
      </c>
      <c r="T248" s="126">
        <f>SUM(T249:T290)</f>
        <v>0</v>
      </c>
      <c r="AR248" s="120" t="s">
        <v>79</v>
      </c>
      <c r="AT248" s="127" t="s">
        <v>71</v>
      </c>
      <c r="AU248" s="127" t="s">
        <v>79</v>
      </c>
      <c r="AY248" s="120" t="s">
        <v>128</v>
      </c>
      <c r="BK248" s="128">
        <f>SUM(BK249:BK290)</f>
        <v>0</v>
      </c>
    </row>
    <row r="249" spans="2:65" s="1" customFormat="1" ht="16.5" customHeight="1">
      <c r="B249" s="32"/>
      <c r="C249" s="131" t="s">
        <v>349</v>
      </c>
      <c r="D249" s="131" t="s">
        <v>130</v>
      </c>
      <c r="E249" s="132" t="s">
        <v>350</v>
      </c>
      <c r="F249" s="133" t="s">
        <v>351</v>
      </c>
      <c r="G249" s="134" t="s">
        <v>342</v>
      </c>
      <c r="H249" s="135">
        <v>1</v>
      </c>
      <c r="I249" s="136"/>
      <c r="J249" s="137">
        <f>ROUND(I249*H249,2)</f>
        <v>0</v>
      </c>
      <c r="K249" s="133" t="s">
        <v>134</v>
      </c>
      <c r="L249" s="32"/>
      <c r="M249" s="138" t="s">
        <v>19</v>
      </c>
      <c r="N249" s="139" t="s">
        <v>43</v>
      </c>
      <c r="P249" s="140">
        <f>O249*H249</f>
        <v>0</v>
      </c>
      <c r="Q249" s="140">
        <v>1.0499999999999999E-3</v>
      </c>
      <c r="R249" s="140">
        <f>Q249*H249</f>
        <v>1.0499999999999999E-3</v>
      </c>
      <c r="S249" s="140">
        <v>0</v>
      </c>
      <c r="T249" s="141">
        <f>S249*H249</f>
        <v>0</v>
      </c>
      <c r="AR249" s="142" t="s">
        <v>135</v>
      </c>
      <c r="AT249" s="142" t="s">
        <v>130</v>
      </c>
      <c r="AU249" s="142" t="s">
        <v>81</v>
      </c>
      <c r="AY249" s="17" t="s">
        <v>128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79</v>
      </c>
      <c r="BK249" s="143">
        <f>ROUND(I249*H249,2)</f>
        <v>0</v>
      </c>
      <c r="BL249" s="17" t="s">
        <v>135</v>
      </c>
      <c r="BM249" s="142" t="s">
        <v>352</v>
      </c>
    </row>
    <row r="250" spans="2:65" s="1" customFormat="1" ht="12">
      <c r="B250" s="32"/>
      <c r="D250" s="144" t="s">
        <v>137</v>
      </c>
      <c r="F250" s="145" t="s">
        <v>353</v>
      </c>
      <c r="I250" s="146"/>
      <c r="L250" s="32"/>
      <c r="M250" s="147"/>
      <c r="T250" s="53"/>
      <c r="AT250" s="17" t="s">
        <v>137</v>
      </c>
      <c r="AU250" s="17" t="s">
        <v>81</v>
      </c>
    </row>
    <row r="251" spans="2:65" s="1" customFormat="1" ht="11">
      <c r="B251" s="32"/>
      <c r="D251" s="148" t="s">
        <v>139</v>
      </c>
      <c r="F251" s="149" t="s">
        <v>354</v>
      </c>
      <c r="I251" s="146"/>
      <c r="L251" s="32"/>
      <c r="M251" s="147"/>
      <c r="T251" s="53"/>
      <c r="AT251" s="17" t="s">
        <v>139</v>
      </c>
      <c r="AU251" s="17" t="s">
        <v>81</v>
      </c>
    </row>
    <row r="252" spans="2:65" s="1" customFormat="1" ht="16.5" customHeight="1">
      <c r="B252" s="32"/>
      <c r="C252" s="170" t="s">
        <v>355</v>
      </c>
      <c r="D252" s="170" t="s">
        <v>221</v>
      </c>
      <c r="E252" s="171" t="s">
        <v>356</v>
      </c>
      <c r="F252" s="172" t="s">
        <v>357</v>
      </c>
      <c r="G252" s="173" t="s">
        <v>342</v>
      </c>
      <c r="H252" s="174">
        <v>1</v>
      </c>
      <c r="I252" s="175"/>
      <c r="J252" s="176">
        <f>ROUND(I252*H252,2)</f>
        <v>0</v>
      </c>
      <c r="K252" s="172" t="s">
        <v>19</v>
      </c>
      <c r="L252" s="177"/>
      <c r="M252" s="178" t="s">
        <v>19</v>
      </c>
      <c r="N252" s="179" t="s">
        <v>43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191</v>
      </c>
      <c r="AT252" s="142" t="s">
        <v>221</v>
      </c>
      <c r="AU252" s="142" t="s">
        <v>81</v>
      </c>
      <c r="AY252" s="17" t="s">
        <v>128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79</v>
      </c>
      <c r="BK252" s="143">
        <f>ROUND(I252*H252,2)</f>
        <v>0</v>
      </c>
      <c r="BL252" s="17" t="s">
        <v>135</v>
      </c>
      <c r="BM252" s="142" t="s">
        <v>358</v>
      </c>
    </row>
    <row r="253" spans="2:65" s="1" customFormat="1" ht="12">
      <c r="B253" s="32"/>
      <c r="D253" s="144" t="s">
        <v>137</v>
      </c>
      <c r="F253" s="145" t="s">
        <v>357</v>
      </c>
      <c r="I253" s="146"/>
      <c r="L253" s="32"/>
      <c r="M253" s="147"/>
      <c r="T253" s="53"/>
      <c r="AT253" s="17" t="s">
        <v>137</v>
      </c>
      <c r="AU253" s="17" t="s">
        <v>81</v>
      </c>
    </row>
    <row r="254" spans="2:65" s="1" customFormat="1" ht="16.5" customHeight="1">
      <c r="B254" s="32"/>
      <c r="C254" s="131" t="s">
        <v>359</v>
      </c>
      <c r="D254" s="131" t="s">
        <v>130</v>
      </c>
      <c r="E254" s="132" t="s">
        <v>360</v>
      </c>
      <c r="F254" s="133" t="s">
        <v>361</v>
      </c>
      <c r="G254" s="134" t="s">
        <v>342</v>
      </c>
      <c r="H254" s="135">
        <v>1</v>
      </c>
      <c r="I254" s="136"/>
      <c r="J254" s="137">
        <f>ROUND(I254*H254,2)</f>
        <v>0</v>
      </c>
      <c r="K254" s="133" t="s">
        <v>134</v>
      </c>
      <c r="L254" s="32"/>
      <c r="M254" s="138" t="s">
        <v>19</v>
      </c>
      <c r="N254" s="139" t="s">
        <v>43</v>
      </c>
      <c r="P254" s="140">
        <f>O254*H254</f>
        <v>0</v>
      </c>
      <c r="Q254" s="140">
        <v>0.10940999999999999</v>
      </c>
      <c r="R254" s="140">
        <f>Q254*H254</f>
        <v>0.10940999999999999</v>
      </c>
      <c r="S254" s="140">
        <v>0</v>
      </c>
      <c r="T254" s="141">
        <f>S254*H254</f>
        <v>0</v>
      </c>
      <c r="AR254" s="142" t="s">
        <v>135</v>
      </c>
      <c r="AT254" s="142" t="s">
        <v>130</v>
      </c>
      <c r="AU254" s="142" t="s">
        <v>81</v>
      </c>
      <c r="AY254" s="17" t="s">
        <v>128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7" t="s">
        <v>79</v>
      </c>
      <c r="BK254" s="143">
        <f>ROUND(I254*H254,2)</f>
        <v>0</v>
      </c>
      <c r="BL254" s="17" t="s">
        <v>135</v>
      </c>
      <c r="BM254" s="142" t="s">
        <v>362</v>
      </c>
    </row>
    <row r="255" spans="2:65" s="1" customFormat="1" ht="12">
      <c r="B255" s="32"/>
      <c r="D255" s="144" t="s">
        <v>137</v>
      </c>
      <c r="F255" s="145" t="s">
        <v>363</v>
      </c>
      <c r="I255" s="146"/>
      <c r="L255" s="32"/>
      <c r="M255" s="147"/>
      <c r="T255" s="53"/>
      <c r="AT255" s="17" t="s">
        <v>137</v>
      </c>
      <c r="AU255" s="17" t="s">
        <v>81</v>
      </c>
    </row>
    <row r="256" spans="2:65" s="1" customFormat="1" ht="11">
      <c r="B256" s="32"/>
      <c r="D256" s="148" t="s">
        <v>139</v>
      </c>
      <c r="F256" s="149" t="s">
        <v>364</v>
      </c>
      <c r="I256" s="146"/>
      <c r="L256" s="32"/>
      <c r="M256" s="147"/>
      <c r="T256" s="53"/>
      <c r="AT256" s="17" t="s">
        <v>139</v>
      </c>
      <c r="AU256" s="17" t="s">
        <v>81</v>
      </c>
    </row>
    <row r="257" spans="2:65" s="1" customFormat="1" ht="16.5" customHeight="1">
      <c r="B257" s="32"/>
      <c r="C257" s="170" t="s">
        <v>365</v>
      </c>
      <c r="D257" s="170" t="s">
        <v>221</v>
      </c>
      <c r="E257" s="171" t="s">
        <v>366</v>
      </c>
      <c r="F257" s="172" t="s">
        <v>367</v>
      </c>
      <c r="G257" s="173" t="s">
        <v>342</v>
      </c>
      <c r="H257" s="174">
        <v>1</v>
      </c>
      <c r="I257" s="175"/>
      <c r="J257" s="176">
        <f>ROUND(I257*H257,2)</f>
        <v>0</v>
      </c>
      <c r="K257" s="172" t="s">
        <v>134</v>
      </c>
      <c r="L257" s="177"/>
      <c r="M257" s="178" t="s">
        <v>19</v>
      </c>
      <c r="N257" s="179" t="s">
        <v>43</v>
      </c>
      <c r="P257" s="140">
        <f>O257*H257</f>
        <v>0</v>
      </c>
      <c r="Q257" s="140">
        <v>6.1000000000000004E-3</v>
      </c>
      <c r="R257" s="140">
        <f>Q257*H257</f>
        <v>6.1000000000000004E-3</v>
      </c>
      <c r="S257" s="140">
        <v>0</v>
      </c>
      <c r="T257" s="141">
        <f>S257*H257</f>
        <v>0</v>
      </c>
      <c r="AR257" s="142" t="s">
        <v>191</v>
      </c>
      <c r="AT257" s="142" t="s">
        <v>221</v>
      </c>
      <c r="AU257" s="142" t="s">
        <v>81</v>
      </c>
      <c r="AY257" s="17" t="s">
        <v>128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79</v>
      </c>
      <c r="BK257" s="143">
        <f>ROUND(I257*H257,2)</f>
        <v>0</v>
      </c>
      <c r="BL257" s="17" t="s">
        <v>135</v>
      </c>
      <c r="BM257" s="142" t="s">
        <v>368</v>
      </c>
    </row>
    <row r="258" spans="2:65" s="1" customFormat="1" ht="12">
      <c r="B258" s="32"/>
      <c r="D258" s="144" t="s">
        <v>137</v>
      </c>
      <c r="F258" s="145" t="s">
        <v>367</v>
      </c>
      <c r="I258" s="146"/>
      <c r="L258" s="32"/>
      <c r="M258" s="147"/>
      <c r="T258" s="53"/>
      <c r="AT258" s="17" t="s">
        <v>137</v>
      </c>
      <c r="AU258" s="17" t="s">
        <v>81</v>
      </c>
    </row>
    <row r="259" spans="2:65" s="1" customFormat="1" ht="16.5" customHeight="1">
      <c r="B259" s="32"/>
      <c r="C259" s="170" t="s">
        <v>369</v>
      </c>
      <c r="D259" s="170" t="s">
        <v>221</v>
      </c>
      <c r="E259" s="171" t="s">
        <v>370</v>
      </c>
      <c r="F259" s="172" t="s">
        <v>371</v>
      </c>
      <c r="G259" s="173" t="s">
        <v>342</v>
      </c>
      <c r="H259" s="174">
        <v>1</v>
      </c>
      <c r="I259" s="175"/>
      <c r="J259" s="176">
        <f>ROUND(I259*H259,2)</f>
        <v>0</v>
      </c>
      <c r="K259" s="172" t="s">
        <v>134</v>
      </c>
      <c r="L259" s="177"/>
      <c r="M259" s="178" t="s">
        <v>19</v>
      </c>
      <c r="N259" s="179" t="s">
        <v>43</v>
      </c>
      <c r="P259" s="140">
        <f>O259*H259</f>
        <v>0</v>
      </c>
      <c r="Q259" s="140">
        <v>3.0000000000000001E-3</v>
      </c>
      <c r="R259" s="140">
        <f>Q259*H259</f>
        <v>3.0000000000000001E-3</v>
      </c>
      <c r="S259" s="140">
        <v>0</v>
      </c>
      <c r="T259" s="141">
        <f>S259*H259</f>
        <v>0</v>
      </c>
      <c r="AR259" s="142" t="s">
        <v>191</v>
      </c>
      <c r="AT259" s="142" t="s">
        <v>221</v>
      </c>
      <c r="AU259" s="142" t="s">
        <v>81</v>
      </c>
      <c r="AY259" s="17" t="s">
        <v>128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79</v>
      </c>
      <c r="BK259" s="143">
        <f>ROUND(I259*H259,2)</f>
        <v>0</v>
      </c>
      <c r="BL259" s="17" t="s">
        <v>135</v>
      </c>
      <c r="BM259" s="142" t="s">
        <v>372</v>
      </c>
    </row>
    <row r="260" spans="2:65" s="1" customFormat="1" ht="12">
      <c r="B260" s="32"/>
      <c r="D260" s="144" t="s">
        <v>137</v>
      </c>
      <c r="F260" s="145" t="s">
        <v>371</v>
      </c>
      <c r="I260" s="146"/>
      <c r="L260" s="32"/>
      <c r="M260" s="147"/>
      <c r="T260" s="53"/>
      <c r="AT260" s="17" t="s">
        <v>137</v>
      </c>
      <c r="AU260" s="17" t="s">
        <v>81</v>
      </c>
    </row>
    <row r="261" spans="2:65" s="1" customFormat="1" ht="16.5" customHeight="1">
      <c r="B261" s="32"/>
      <c r="C261" s="170" t="s">
        <v>373</v>
      </c>
      <c r="D261" s="170" t="s">
        <v>221</v>
      </c>
      <c r="E261" s="171" t="s">
        <v>374</v>
      </c>
      <c r="F261" s="172" t="s">
        <v>375</v>
      </c>
      <c r="G261" s="173" t="s">
        <v>342</v>
      </c>
      <c r="H261" s="174">
        <v>1</v>
      </c>
      <c r="I261" s="175"/>
      <c r="J261" s="176">
        <f>ROUND(I261*H261,2)</f>
        <v>0</v>
      </c>
      <c r="K261" s="172" t="s">
        <v>376</v>
      </c>
      <c r="L261" s="177"/>
      <c r="M261" s="178" t="s">
        <v>19</v>
      </c>
      <c r="N261" s="179" t="s">
        <v>43</v>
      </c>
      <c r="P261" s="140">
        <f>O261*H261</f>
        <v>0</v>
      </c>
      <c r="Q261" s="140">
        <v>1E-4</v>
      </c>
      <c r="R261" s="140">
        <f>Q261*H261</f>
        <v>1E-4</v>
      </c>
      <c r="S261" s="140">
        <v>0</v>
      </c>
      <c r="T261" s="141">
        <f>S261*H261</f>
        <v>0</v>
      </c>
      <c r="AR261" s="142" t="s">
        <v>191</v>
      </c>
      <c r="AT261" s="142" t="s">
        <v>221</v>
      </c>
      <c r="AU261" s="142" t="s">
        <v>81</v>
      </c>
      <c r="AY261" s="17" t="s">
        <v>128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7" t="s">
        <v>79</v>
      </c>
      <c r="BK261" s="143">
        <f>ROUND(I261*H261,2)</f>
        <v>0</v>
      </c>
      <c r="BL261" s="17" t="s">
        <v>135</v>
      </c>
      <c r="BM261" s="142" t="s">
        <v>377</v>
      </c>
    </row>
    <row r="262" spans="2:65" s="1" customFormat="1" ht="12">
      <c r="B262" s="32"/>
      <c r="D262" s="144" t="s">
        <v>137</v>
      </c>
      <c r="F262" s="145" t="s">
        <v>375</v>
      </c>
      <c r="I262" s="146"/>
      <c r="L262" s="32"/>
      <c r="M262" s="147"/>
      <c r="T262" s="53"/>
      <c r="AT262" s="17" t="s">
        <v>137</v>
      </c>
      <c r="AU262" s="17" t="s">
        <v>81</v>
      </c>
    </row>
    <row r="263" spans="2:65" s="1" customFormat="1" ht="16.5" customHeight="1">
      <c r="B263" s="32"/>
      <c r="C263" s="170" t="s">
        <v>378</v>
      </c>
      <c r="D263" s="170" t="s">
        <v>221</v>
      </c>
      <c r="E263" s="171" t="s">
        <v>379</v>
      </c>
      <c r="F263" s="172" t="s">
        <v>380</v>
      </c>
      <c r="G263" s="173" t="s">
        <v>342</v>
      </c>
      <c r="H263" s="174">
        <v>1</v>
      </c>
      <c r="I263" s="175"/>
      <c r="J263" s="176">
        <f>ROUND(I263*H263,2)</f>
        <v>0</v>
      </c>
      <c r="K263" s="172" t="s">
        <v>376</v>
      </c>
      <c r="L263" s="177"/>
      <c r="M263" s="178" t="s">
        <v>19</v>
      </c>
      <c r="N263" s="179" t="s">
        <v>43</v>
      </c>
      <c r="P263" s="140">
        <f>O263*H263</f>
        <v>0</v>
      </c>
      <c r="Q263" s="140">
        <v>3.5E-4</v>
      </c>
      <c r="R263" s="140">
        <f>Q263*H263</f>
        <v>3.5E-4</v>
      </c>
      <c r="S263" s="140">
        <v>0</v>
      </c>
      <c r="T263" s="141">
        <f>S263*H263</f>
        <v>0</v>
      </c>
      <c r="AR263" s="142" t="s">
        <v>191</v>
      </c>
      <c r="AT263" s="142" t="s">
        <v>221</v>
      </c>
      <c r="AU263" s="142" t="s">
        <v>81</v>
      </c>
      <c r="AY263" s="17" t="s">
        <v>128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7" t="s">
        <v>79</v>
      </c>
      <c r="BK263" s="143">
        <f>ROUND(I263*H263,2)</f>
        <v>0</v>
      </c>
      <c r="BL263" s="17" t="s">
        <v>135</v>
      </c>
      <c r="BM263" s="142" t="s">
        <v>381</v>
      </c>
    </row>
    <row r="264" spans="2:65" s="1" customFormat="1" ht="12">
      <c r="B264" s="32"/>
      <c r="D264" s="144" t="s">
        <v>137</v>
      </c>
      <c r="F264" s="145" t="s">
        <v>380</v>
      </c>
      <c r="I264" s="146"/>
      <c r="L264" s="32"/>
      <c r="M264" s="147"/>
      <c r="T264" s="53"/>
      <c r="AT264" s="17" t="s">
        <v>137</v>
      </c>
      <c r="AU264" s="17" t="s">
        <v>81</v>
      </c>
    </row>
    <row r="265" spans="2:65" s="1" customFormat="1" ht="16.5" customHeight="1">
      <c r="B265" s="32"/>
      <c r="C265" s="131" t="s">
        <v>382</v>
      </c>
      <c r="D265" s="131" t="s">
        <v>130</v>
      </c>
      <c r="E265" s="132" t="s">
        <v>383</v>
      </c>
      <c r="F265" s="133" t="s">
        <v>384</v>
      </c>
      <c r="G265" s="134" t="s">
        <v>329</v>
      </c>
      <c r="H265" s="135">
        <v>38.4</v>
      </c>
      <c r="I265" s="136"/>
      <c r="J265" s="137">
        <f>ROUND(I265*H265,2)</f>
        <v>0</v>
      </c>
      <c r="K265" s="133" t="s">
        <v>134</v>
      </c>
      <c r="L265" s="32"/>
      <c r="M265" s="138" t="s">
        <v>19</v>
      </c>
      <c r="N265" s="139" t="s">
        <v>43</v>
      </c>
      <c r="P265" s="140">
        <f>O265*H265</f>
        <v>0</v>
      </c>
      <c r="Q265" s="140">
        <v>0.15540000000000001</v>
      </c>
      <c r="R265" s="140">
        <f>Q265*H265</f>
        <v>5.9673600000000002</v>
      </c>
      <c r="S265" s="140">
        <v>0</v>
      </c>
      <c r="T265" s="141">
        <f>S265*H265</f>
        <v>0</v>
      </c>
      <c r="AR265" s="142" t="s">
        <v>135</v>
      </c>
      <c r="AT265" s="142" t="s">
        <v>130</v>
      </c>
      <c r="AU265" s="142" t="s">
        <v>81</v>
      </c>
      <c r="AY265" s="17" t="s">
        <v>128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7" t="s">
        <v>79</v>
      </c>
      <c r="BK265" s="143">
        <f>ROUND(I265*H265,2)</f>
        <v>0</v>
      </c>
      <c r="BL265" s="17" t="s">
        <v>135</v>
      </c>
      <c r="BM265" s="142" t="s">
        <v>385</v>
      </c>
    </row>
    <row r="266" spans="2:65" s="1" customFormat="1" ht="24">
      <c r="B266" s="32"/>
      <c r="D266" s="144" t="s">
        <v>137</v>
      </c>
      <c r="F266" s="145" t="s">
        <v>386</v>
      </c>
      <c r="I266" s="146"/>
      <c r="L266" s="32"/>
      <c r="M266" s="147"/>
      <c r="T266" s="53"/>
      <c r="AT266" s="17" t="s">
        <v>137</v>
      </c>
      <c r="AU266" s="17" t="s">
        <v>81</v>
      </c>
    </row>
    <row r="267" spans="2:65" s="1" customFormat="1" ht="11">
      <c r="B267" s="32"/>
      <c r="D267" s="148" t="s">
        <v>139</v>
      </c>
      <c r="F267" s="149" t="s">
        <v>387</v>
      </c>
      <c r="I267" s="146"/>
      <c r="L267" s="32"/>
      <c r="M267" s="147"/>
      <c r="T267" s="53"/>
      <c r="AT267" s="17" t="s">
        <v>139</v>
      </c>
      <c r="AU267" s="17" t="s">
        <v>81</v>
      </c>
    </row>
    <row r="268" spans="2:65" s="12" customFormat="1" ht="12">
      <c r="B268" s="150"/>
      <c r="D268" s="144" t="s">
        <v>141</v>
      </c>
      <c r="E268" s="151" t="s">
        <v>19</v>
      </c>
      <c r="F268" s="152" t="s">
        <v>388</v>
      </c>
      <c r="H268" s="153">
        <v>38.4</v>
      </c>
      <c r="I268" s="154"/>
      <c r="L268" s="150"/>
      <c r="M268" s="155"/>
      <c r="T268" s="156"/>
      <c r="AT268" s="151" t="s">
        <v>141</v>
      </c>
      <c r="AU268" s="151" t="s">
        <v>81</v>
      </c>
      <c r="AV268" s="12" t="s">
        <v>81</v>
      </c>
      <c r="AW268" s="12" t="s">
        <v>33</v>
      </c>
      <c r="AX268" s="12" t="s">
        <v>72</v>
      </c>
      <c r="AY268" s="151" t="s">
        <v>128</v>
      </c>
    </row>
    <row r="269" spans="2:65" s="13" customFormat="1" ht="12">
      <c r="B269" s="157"/>
      <c r="D269" s="144" t="s">
        <v>141</v>
      </c>
      <c r="E269" s="158" t="s">
        <v>19</v>
      </c>
      <c r="F269" s="159" t="s">
        <v>143</v>
      </c>
      <c r="H269" s="160">
        <v>38.4</v>
      </c>
      <c r="I269" s="161"/>
      <c r="L269" s="157"/>
      <c r="M269" s="162"/>
      <c r="T269" s="163"/>
      <c r="AT269" s="158" t="s">
        <v>141</v>
      </c>
      <c r="AU269" s="158" t="s">
        <v>81</v>
      </c>
      <c r="AV269" s="13" t="s">
        <v>135</v>
      </c>
      <c r="AW269" s="13" t="s">
        <v>33</v>
      </c>
      <c r="AX269" s="13" t="s">
        <v>79</v>
      </c>
      <c r="AY269" s="158" t="s">
        <v>128</v>
      </c>
    </row>
    <row r="270" spans="2:65" s="1" customFormat="1" ht="16.5" customHeight="1">
      <c r="B270" s="32"/>
      <c r="C270" s="170" t="s">
        <v>389</v>
      </c>
      <c r="D270" s="170" t="s">
        <v>221</v>
      </c>
      <c r="E270" s="171" t="s">
        <v>390</v>
      </c>
      <c r="F270" s="172" t="s">
        <v>391</v>
      </c>
      <c r="G270" s="173" t="s">
        <v>329</v>
      </c>
      <c r="H270" s="174">
        <v>39.167999999999999</v>
      </c>
      <c r="I270" s="175"/>
      <c r="J270" s="176">
        <f>ROUND(I270*H270,2)</f>
        <v>0</v>
      </c>
      <c r="K270" s="172" t="s">
        <v>134</v>
      </c>
      <c r="L270" s="177"/>
      <c r="M270" s="178" t="s">
        <v>19</v>
      </c>
      <c r="N270" s="179" t="s">
        <v>43</v>
      </c>
      <c r="P270" s="140">
        <f>O270*H270</f>
        <v>0</v>
      </c>
      <c r="Q270" s="140">
        <v>5.6000000000000001E-2</v>
      </c>
      <c r="R270" s="140">
        <f>Q270*H270</f>
        <v>2.1934079999999998</v>
      </c>
      <c r="S270" s="140">
        <v>0</v>
      </c>
      <c r="T270" s="141">
        <f>S270*H270</f>
        <v>0</v>
      </c>
      <c r="AR270" s="142" t="s">
        <v>191</v>
      </c>
      <c r="AT270" s="142" t="s">
        <v>221</v>
      </c>
      <c r="AU270" s="142" t="s">
        <v>81</v>
      </c>
      <c r="AY270" s="17" t="s">
        <v>128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79</v>
      </c>
      <c r="BK270" s="143">
        <f>ROUND(I270*H270,2)</f>
        <v>0</v>
      </c>
      <c r="BL270" s="17" t="s">
        <v>135</v>
      </c>
      <c r="BM270" s="142" t="s">
        <v>392</v>
      </c>
    </row>
    <row r="271" spans="2:65" s="1" customFormat="1" ht="12">
      <c r="B271" s="32"/>
      <c r="D271" s="144" t="s">
        <v>137</v>
      </c>
      <c r="F271" s="145" t="s">
        <v>391</v>
      </c>
      <c r="I271" s="146"/>
      <c r="L271" s="32"/>
      <c r="M271" s="147"/>
      <c r="T271" s="53"/>
      <c r="AT271" s="17" t="s">
        <v>137</v>
      </c>
      <c r="AU271" s="17" t="s">
        <v>81</v>
      </c>
    </row>
    <row r="272" spans="2:65" s="12" customFormat="1" ht="12">
      <c r="B272" s="150"/>
      <c r="D272" s="144" t="s">
        <v>141</v>
      </c>
      <c r="F272" s="152" t="s">
        <v>393</v>
      </c>
      <c r="H272" s="153">
        <v>39.167999999999999</v>
      </c>
      <c r="I272" s="154"/>
      <c r="L272" s="150"/>
      <c r="M272" s="155"/>
      <c r="T272" s="156"/>
      <c r="AT272" s="151" t="s">
        <v>141</v>
      </c>
      <c r="AU272" s="151" t="s">
        <v>81</v>
      </c>
      <c r="AV272" s="12" t="s">
        <v>81</v>
      </c>
      <c r="AW272" s="12" t="s">
        <v>4</v>
      </c>
      <c r="AX272" s="12" t="s">
        <v>79</v>
      </c>
      <c r="AY272" s="151" t="s">
        <v>128</v>
      </c>
    </row>
    <row r="273" spans="2:65" s="1" customFormat="1" ht="16.5" customHeight="1">
      <c r="B273" s="32"/>
      <c r="C273" s="131" t="s">
        <v>394</v>
      </c>
      <c r="D273" s="131" t="s">
        <v>130</v>
      </c>
      <c r="E273" s="132" t="s">
        <v>395</v>
      </c>
      <c r="F273" s="133" t="s">
        <v>396</v>
      </c>
      <c r="G273" s="134" t="s">
        <v>329</v>
      </c>
      <c r="H273" s="135">
        <v>36</v>
      </c>
      <c r="I273" s="136"/>
      <c r="J273" s="137">
        <f>ROUND(I273*H273,2)</f>
        <v>0</v>
      </c>
      <c r="K273" s="133" t="s">
        <v>134</v>
      </c>
      <c r="L273" s="32"/>
      <c r="M273" s="138" t="s">
        <v>19</v>
      </c>
      <c r="N273" s="139" t="s">
        <v>43</v>
      </c>
      <c r="P273" s="140">
        <f>O273*H273</f>
        <v>0</v>
      </c>
      <c r="Q273" s="140">
        <v>0.10095</v>
      </c>
      <c r="R273" s="140">
        <f>Q273*H273</f>
        <v>3.6341999999999999</v>
      </c>
      <c r="S273" s="140">
        <v>0</v>
      </c>
      <c r="T273" s="141">
        <f>S273*H273</f>
        <v>0</v>
      </c>
      <c r="AR273" s="142" t="s">
        <v>135</v>
      </c>
      <c r="AT273" s="142" t="s">
        <v>130</v>
      </c>
      <c r="AU273" s="142" t="s">
        <v>81</v>
      </c>
      <c r="AY273" s="17" t="s">
        <v>128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7" t="s">
        <v>79</v>
      </c>
      <c r="BK273" s="143">
        <f>ROUND(I273*H273,2)</f>
        <v>0</v>
      </c>
      <c r="BL273" s="17" t="s">
        <v>135</v>
      </c>
      <c r="BM273" s="142" t="s">
        <v>397</v>
      </c>
    </row>
    <row r="274" spans="2:65" s="1" customFormat="1" ht="24">
      <c r="B274" s="32"/>
      <c r="D274" s="144" t="s">
        <v>137</v>
      </c>
      <c r="F274" s="145" t="s">
        <v>398</v>
      </c>
      <c r="I274" s="146"/>
      <c r="L274" s="32"/>
      <c r="M274" s="147"/>
      <c r="T274" s="53"/>
      <c r="AT274" s="17" t="s">
        <v>137</v>
      </c>
      <c r="AU274" s="17" t="s">
        <v>81</v>
      </c>
    </row>
    <row r="275" spans="2:65" s="1" customFormat="1" ht="11">
      <c r="B275" s="32"/>
      <c r="D275" s="148" t="s">
        <v>139</v>
      </c>
      <c r="F275" s="149" t="s">
        <v>399</v>
      </c>
      <c r="I275" s="146"/>
      <c r="L275" s="32"/>
      <c r="M275" s="147"/>
      <c r="T275" s="53"/>
      <c r="AT275" s="17" t="s">
        <v>139</v>
      </c>
      <c r="AU275" s="17" t="s">
        <v>81</v>
      </c>
    </row>
    <row r="276" spans="2:65" s="12" customFormat="1" ht="12">
      <c r="B276" s="150"/>
      <c r="D276" s="144" t="s">
        <v>141</v>
      </c>
      <c r="E276" s="151" t="s">
        <v>19</v>
      </c>
      <c r="F276" s="152" t="s">
        <v>333</v>
      </c>
      <c r="H276" s="153">
        <v>36</v>
      </c>
      <c r="I276" s="154"/>
      <c r="L276" s="150"/>
      <c r="M276" s="155"/>
      <c r="T276" s="156"/>
      <c r="AT276" s="151" t="s">
        <v>141</v>
      </c>
      <c r="AU276" s="151" t="s">
        <v>81</v>
      </c>
      <c r="AV276" s="12" t="s">
        <v>81</v>
      </c>
      <c r="AW276" s="12" t="s">
        <v>33</v>
      </c>
      <c r="AX276" s="12" t="s">
        <v>72</v>
      </c>
      <c r="AY276" s="151" t="s">
        <v>128</v>
      </c>
    </row>
    <row r="277" spans="2:65" s="13" customFormat="1" ht="12">
      <c r="B277" s="157"/>
      <c r="D277" s="144" t="s">
        <v>141</v>
      </c>
      <c r="E277" s="158" t="s">
        <v>19</v>
      </c>
      <c r="F277" s="159" t="s">
        <v>143</v>
      </c>
      <c r="H277" s="160">
        <v>36</v>
      </c>
      <c r="I277" s="161"/>
      <c r="L277" s="157"/>
      <c r="M277" s="162"/>
      <c r="T277" s="163"/>
      <c r="AT277" s="158" t="s">
        <v>141</v>
      </c>
      <c r="AU277" s="158" t="s">
        <v>81</v>
      </c>
      <c r="AV277" s="13" t="s">
        <v>135</v>
      </c>
      <c r="AW277" s="13" t="s">
        <v>33</v>
      </c>
      <c r="AX277" s="13" t="s">
        <v>79</v>
      </c>
      <c r="AY277" s="158" t="s">
        <v>128</v>
      </c>
    </row>
    <row r="278" spans="2:65" s="1" customFormat="1" ht="16.5" customHeight="1">
      <c r="B278" s="32"/>
      <c r="C278" s="170" t="s">
        <v>400</v>
      </c>
      <c r="D278" s="170" t="s">
        <v>221</v>
      </c>
      <c r="E278" s="171" t="s">
        <v>401</v>
      </c>
      <c r="F278" s="172" t="s">
        <v>402</v>
      </c>
      <c r="G278" s="173" t="s">
        <v>329</v>
      </c>
      <c r="H278" s="174">
        <v>37.08</v>
      </c>
      <c r="I278" s="175"/>
      <c r="J278" s="176">
        <f>ROUND(I278*H278,2)</f>
        <v>0</v>
      </c>
      <c r="K278" s="172" t="s">
        <v>134</v>
      </c>
      <c r="L278" s="177"/>
      <c r="M278" s="178" t="s">
        <v>19</v>
      </c>
      <c r="N278" s="179" t="s">
        <v>43</v>
      </c>
      <c r="P278" s="140">
        <f>O278*H278</f>
        <v>0</v>
      </c>
      <c r="Q278" s="140">
        <v>2.1999999999999999E-2</v>
      </c>
      <c r="R278" s="140">
        <f>Q278*H278</f>
        <v>0.81575999999999993</v>
      </c>
      <c r="S278" s="140">
        <v>0</v>
      </c>
      <c r="T278" s="141">
        <f>S278*H278</f>
        <v>0</v>
      </c>
      <c r="AR278" s="142" t="s">
        <v>191</v>
      </c>
      <c r="AT278" s="142" t="s">
        <v>221</v>
      </c>
      <c r="AU278" s="142" t="s">
        <v>81</v>
      </c>
      <c r="AY278" s="17" t="s">
        <v>128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79</v>
      </c>
      <c r="BK278" s="143">
        <f>ROUND(I278*H278,2)</f>
        <v>0</v>
      </c>
      <c r="BL278" s="17" t="s">
        <v>135</v>
      </c>
      <c r="BM278" s="142" t="s">
        <v>403</v>
      </c>
    </row>
    <row r="279" spans="2:65" s="1" customFormat="1" ht="12">
      <c r="B279" s="32"/>
      <c r="D279" s="144" t="s">
        <v>137</v>
      </c>
      <c r="F279" s="145" t="s">
        <v>402</v>
      </c>
      <c r="I279" s="146"/>
      <c r="L279" s="32"/>
      <c r="M279" s="147"/>
      <c r="T279" s="53"/>
      <c r="AT279" s="17" t="s">
        <v>137</v>
      </c>
      <c r="AU279" s="17" t="s">
        <v>81</v>
      </c>
    </row>
    <row r="280" spans="2:65" s="12" customFormat="1" ht="12">
      <c r="B280" s="150"/>
      <c r="D280" s="144" t="s">
        <v>141</v>
      </c>
      <c r="F280" s="152" t="s">
        <v>338</v>
      </c>
      <c r="H280" s="153">
        <v>37.08</v>
      </c>
      <c r="I280" s="154"/>
      <c r="L280" s="150"/>
      <c r="M280" s="155"/>
      <c r="T280" s="156"/>
      <c r="AT280" s="151" t="s">
        <v>141</v>
      </c>
      <c r="AU280" s="151" t="s">
        <v>81</v>
      </c>
      <c r="AV280" s="12" t="s">
        <v>81</v>
      </c>
      <c r="AW280" s="12" t="s">
        <v>4</v>
      </c>
      <c r="AX280" s="12" t="s">
        <v>79</v>
      </c>
      <c r="AY280" s="151" t="s">
        <v>128</v>
      </c>
    </row>
    <row r="281" spans="2:65" s="1" customFormat="1" ht="16.5" customHeight="1">
      <c r="B281" s="32"/>
      <c r="C281" s="131" t="s">
        <v>404</v>
      </c>
      <c r="D281" s="131" t="s">
        <v>130</v>
      </c>
      <c r="E281" s="132" t="s">
        <v>405</v>
      </c>
      <c r="F281" s="133" t="s">
        <v>406</v>
      </c>
      <c r="G281" s="134" t="s">
        <v>229</v>
      </c>
      <c r="H281" s="135">
        <v>99</v>
      </c>
      <c r="I281" s="136"/>
      <c r="J281" s="137">
        <f>ROUND(I281*H281,2)</f>
        <v>0</v>
      </c>
      <c r="K281" s="133" t="s">
        <v>134</v>
      </c>
      <c r="L281" s="32"/>
      <c r="M281" s="138" t="s">
        <v>19</v>
      </c>
      <c r="N281" s="139" t="s">
        <v>43</v>
      </c>
      <c r="P281" s="140">
        <f>O281*H281</f>
        <v>0</v>
      </c>
      <c r="Q281" s="140">
        <v>3.6000000000000002E-4</v>
      </c>
      <c r="R281" s="140">
        <f>Q281*H281</f>
        <v>3.5640000000000005E-2</v>
      </c>
      <c r="S281" s="140">
        <v>0</v>
      </c>
      <c r="T281" s="141">
        <f>S281*H281</f>
        <v>0</v>
      </c>
      <c r="AR281" s="142" t="s">
        <v>135</v>
      </c>
      <c r="AT281" s="142" t="s">
        <v>130</v>
      </c>
      <c r="AU281" s="142" t="s">
        <v>81</v>
      </c>
      <c r="AY281" s="17" t="s">
        <v>128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7" t="s">
        <v>79</v>
      </c>
      <c r="BK281" s="143">
        <f>ROUND(I281*H281,2)</f>
        <v>0</v>
      </c>
      <c r="BL281" s="17" t="s">
        <v>135</v>
      </c>
      <c r="BM281" s="142" t="s">
        <v>407</v>
      </c>
    </row>
    <row r="282" spans="2:65" s="1" customFormat="1" ht="12">
      <c r="B282" s="32"/>
      <c r="D282" s="144" t="s">
        <v>137</v>
      </c>
      <c r="F282" s="145" t="s">
        <v>408</v>
      </c>
      <c r="I282" s="146"/>
      <c r="L282" s="32"/>
      <c r="M282" s="147"/>
      <c r="T282" s="53"/>
      <c r="AT282" s="17" t="s">
        <v>137</v>
      </c>
      <c r="AU282" s="17" t="s">
        <v>81</v>
      </c>
    </row>
    <row r="283" spans="2:65" s="1" customFormat="1" ht="11">
      <c r="B283" s="32"/>
      <c r="D283" s="148" t="s">
        <v>139</v>
      </c>
      <c r="F283" s="149" t="s">
        <v>409</v>
      </c>
      <c r="I283" s="146"/>
      <c r="L283" s="32"/>
      <c r="M283" s="147"/>
      <c r="T283" s="53"/>
      <c r="AT283" s="17" t="s">
        <v>139</v>
      </c>
      <c r="AU283" s="17" t="s">
        <v>81</v>
      </c>
    </row>
    <row r="284" spans="2:65" s="12" customFormat="1" ht="12">
      <c r="B284" s="150"/>
      <c r="D284" s="144" t="s">
        <v>141</v>
      </c>
      <c r="E284" s="151" t="s">
        <v>19</v>
      </c>
      <c r="F284" s="152" t="s">
        <v>252</v>
      </c>
      <c r="H284" s="153">
        <v>99</v>
      </c>
      <c r="I284" s="154"/>
      <c r="L284" s="150"/>
      <c r="M284" s="155"/>
      <c r="T284" s="156"/>
      <c r="AT284" s="151" t="s">
        <v>141</v>
      </c>
      <c r="AU284" s="151" t="s">
        <v>81</v>
      </c>
      <c r="AV284" s="12" t="s">
        <v>81</v>
      </c>
      <c r="AW284" s="12" t="s">
        <v>33</v>
      </c>
      <c r="AX284" s="12" t="s">
        <v>72</v>
      </c>
      <c r="AY284" s="151" t="s">
        <v>128</v>
      </c>
    </row>
    <row r="285" spans="2:65" s="13" customFormat="1" ht="12">
      <c r="B285" s="157"/>
      <c r="D285" s="144" t="s">
        <v>141</v>
      </c>
      <c r="E285" s="158" t="s">
        <v>19</v>
      </c>
      <c r="F285" s="159" t="s">
        <v>143</v>
      </c>
      <c r="H285" s="160">
        <v>99</v>
      </c>
      <c r="I285" s="161"/>
      <c r="L285" s="157"/>
      <c r="M285" s="162"/>
      <c r="T285" s="163"/>
      <c r="AT285" s="158" t="s">
        <v>141</v>
      </c>
      <c r="AU285" s="158" t="s">
        <v>81</v>
      </c>
      <c r="AV285" s="13" t="s">
        <v>135</v>
      </c>
      <c r="AW285" s="13" t="s">
        <v>33</v>
      </c>
      <c r="AX285" s="13" t="s">
        <v>79</v>
      </c>
      <c r="AY285" s="158" t="s">
        <v>128</v>
      </c>
    </row>
    <row r="286" spans="2:65" s="1" customFormat="1" ht="16.5" customHeight="1">
      <c r="B286" s="32"/>
      <c r="C286" s="131" t="s">
        <v>410</v>
      </c>
      <c r="D286" s="131" t="s">
        <v>130</v>
      </c>
      <c r="E286" s="132" t="s">
        <v>411</v>
      </c>
      <c r="F286" s="133" t="s">
        <v>412</v>
      </c>
      <c r="G286" s="134" t="s">
        <v>329</v>
      </c>
      <c r="H286" s="135">
        <v>36</v>
      </c>
      <c r="I286" s="136"/>
      <c r="J286" s="137">
        <f>ROUND(I286*H286,2)</f>
        <v>0</v>
      </c>
      <c r="K286" s="133" t="s">
        <v>134</v>
      </c>
      <c r="L286" s="32"/>
      <c r="M286" s="138" t="s">
        <v>19</v>
      </c>
      <c r="N286" s="139" t="s">
        <v>43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135</v>
      </c>
      <c r="AT286" s="142" t="s">
        <v>130</v>
      </c>
      <c r="AU286" s="142" t="s">
        <v>81</v>
      </c>
      <c r="AY286" s="17" t="s">
        <v>128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79</v>
      </c>
      <c r="BK286" s="143">
        <f>ROUND(I286*H286,2)</f>
        <v>0</v>
      </c>
      <c r="BL286" s="17" t="s">
        <v>135</v>
      </c>
      <c r="BM286" s="142" t="s">
        <v>413</v>
      </c>
    </row>
    <row r="287" spans="2:65" s="1" customFormat="1" ht="12">
      <c r="B287" s="32"/>
      <c r="D287" s="144" t="s">
        <v>137</v>
      </c>
      <c r="F287" s="145" t="s">
        <v>414</v>
      </c>
      <c r="I287" s="146"/>
      <c r="L287" s="32"/>
      <c r="M287" s="147"/>
      <c r="T287" s="53"/>
      <c r="AT287" s="17" t="s">
        <v>137</v>
      </c>
      <c r="AU287" s="17" t="s">
        <v>81</v>
      </c>
    </row>
    <row r="288" spans="2:65" s="1" customFormat="1" ht="11">
      <c r="B288" s="32"/>
      <c r="D288" s="148" t="s">
        <v>139</v>
      </c>
      <c r="F288" s="149" t="s">
        <v>415</v>
      </c>
      <c r="I288" s="146"/>
      <c r="L288" s="32"/>
      <c r="M288" s="147"/>
      <c r="T288" s="53"/>
      <c r="AT288" s="17" t="s">
        <v>139</v>
      </c>
      <c r="AU288" s="17" t="s">
        <v>81</v>
      </c>
    </row>
    <row r="289" spans="2:65" s="12" customFormat="1" ht="12">
      <c r="B289" s="150"/>
      <c r="D289" s="144" t="s">
        <v>141</v>
      </c>
      <c r="E289" s="151" t="s">
        <v>19</v>
      </c>
      <c r="F289" s="152" t="s">
        <v>333</v>
      </c>
      <c r="H289" s="153">
        <v>36</v>
      </c>
      <c r="I289" s="154"/>
      <c r="L289" s="150"/>
      <c r="M289" s="155"/>
      <c r="T289" s="156"/>
      <c r="AT289" s="151" t="s">
        <v>141</v>
      </c>
      <c r="AU289" s="151" t="s">
        <v>81</v>
      </c>
      <c r="AV289" s="12" t="s">
        <v>81</v>
      </c>
      <c r="AW289" s="12" t="s">
        <v>33</v>
      </c>
      <c r="AX289" s="12" t="s">
        <v>72</v>
      </c>
      <c r="AY289" s="151" t="s">
        <v>128</v>
      </c>
    </row>
    <row r="290" spans="2:65" s="13" customFormat="1" ht="12">
      <c r="B290" s="157"/>
      <c r="D290" s="144" t="s">
        <v>141</v>
      </c>
      <c r="E290" s="158" t="s">
        <v>19</v>
      </c>
      <c r="F290" s="159" t="s">
        <v>143</v>
      </c>
      <c r="H290" s="160">
        <v>36</v>
      </c>
      <c r="I290" s="161"/>
      <c r="L290" s="157"/>
      <c r="M290" s="162"/>
      <c r="T290" s="163"/>
      <c r="AT290" s="158" t="s">
        <v>141</v>
      </c>
      <c r="AU290" s="158" t="s">
        <v>81</v>
      </c>
      <c r="AV290" s="13" t="s">
        <v>135</v>
      </c>
      <c r="AW290" s="13" t="s">
        <v>33</v>
      </c>
      <c r="AX290" s="13" t="s">
        <v>79</v>
      </c>
      <c r="AY290" s="158" t="s">
        <v>128</v>
      </c>
    </row>
    <row r="291" spans="2:65" s="11" customFormat="1" ht="22.75" customHeight="1">
      <c r="B291" s="119"/>
      <c r="D291" s="120" t="s">
        <v>71</v>
      </c>
      <c r="E291" s="129" t="s">
        <v>416</v>
      </c>
      <c r="F291" s="129" t="s">
        <v>417</v>
      </c>
      <c r="I291" s="122"/>
      <c r="J291" s="130">
        <f>BK291</f>
        <v>0</v>
      </c>
      <c r="L291" s="119"/>
      <c r="M291" s="124"/>
      <c r="P291" s="125">
        <f>SUM(P292:P294)</f>
        <v>0</v>
      </c>
      <c r="R291" s="125">
        <f>SUM(R292:R294)</f>
        <v>0</v>
      </c>
      <c r="T291" s="126">
        <f>SUM(T292:T294)</f>
        <v>0</v>
      </c>
      <c r="AR291" s="120" t="s">
        <v>79</v>
      </c>
      <c r="AT291" s="127" t="s">
        <v>71</v>
      </c>
      <c r="AU291" s="127" t="s">
        <v>79</v>
      </c>
      <c r="AY291" s="120" t="s">
        <v>128</v>
      </c>
      <c r="BK291" s="128">
        <f>SUM(BK292:BK294)</f>
        <v>0</v>
      </c>
    </row>
    <row r="292" spans="2:65" s="1" customFormat="1" ht="16.5" customHeight="1">
      <c r="B292" s="32"/>
      <c r="C292" s="131" t="s">
        <v>418</v>
      </c>
      <c r="D292" s="131" t="s">
        <v>130</v>
      </c>
      <c r="E292" s="132" t="s">
        <v>419</v>
      </c>
      <c r="F292" s="133" t="s">
        <v>420</v>
      </c>
      <c r="G292" s="134" t="s">
        <v>201</v>
      </c>
      <c r="H292" s="135">
        <v>132.18100000000001</v>
      </c>
      <c r="I292" s="136"/>
      <c r="J292" s="137">
        <f>ROUND(I292*H292,2)</f>
        <v>0</v>
      </c>
      <c r="K292" s="133" t="s">
        <v>134</v>
      </c>
      <c r="L292" s="32"/>
      <c r="M292" s="138" t="s">
        <v>19</v>
      </c>
      <c r="N292" s="139" t="s">
        <v>43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135</v>
      </c>
      <c r="AT292" s="142" t="s">
        <v>130</v>
      </c>
      <c r="AU292" s="142" t="s">
        <v>81</v>
      </c>
      <c r="AY292" s="17" t="s">
        <v>128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79</v>
      </c>
      <c r="BK292" s="143">
        <f>ROUND(I292*H292,2)</f>
        <v>0</v>
      </c>
      <c r="BL292" s="17" t="s">
        <v>135</v>
      </c>
      <c r="BM292" s="142" t="s">
        <v>421</v>
      </c>
    </row>
    <row r="293" spans="2:65" s="1" customFormat="1" ht="12">
      <c r="B293" s="32"/>
      <c r="D293" s="144" t="s">
        <v>137</v>
      </c>
      <c r="F293" s="145" t="s">
        <v>422</v>
      </c>
      <c r="I293" s="146"/>
      <c r="L293" s="32"/>
      <c r="M293" s="147"/>
      <c r="T293" s="53"/>
      <c r="AT293" s="17" t="s">
        <v>137</v>
      </c>
      <c r="AU293" s="17" t="s">
        <v>81</v>
      </c>
    </row>
    <row r="294" spans="2:65" s="1" customFormat="1" ht="11">
      <c r="B294" s="32"/>
      <c r="D294" s="148" t="s">
        <v>139</v>
      </c>
      <c r="F294" s="149" t="s">
        <v>423</v>
      </c>
      <c r="I294" s="146"/>
      <c r="L294" s="32"/>
      <c r="M294" s="180"/>
      <c r="N294" s="181"/>
      <c r="O294" s="181"/>
      <c r="P294" s="181"/>
      <c r="Q294" s="181"/>
      <c r="R294" s="181"/>
      <c r="S294" s="181"/>
      <c r="T294" s="182"/>
      <c r="AT294" s="17" t="s">
        <v>139</v>
      </c>
      <c r="AU294" s="17" t="s">
        <v>81</v>
      </c>
    </row>
    <row r="295" spans="2:65" s="1" customFormat="1" ht="7" customHeight="1">
      <c r="B295" s="41"/>
      <c r="C295" s="42"/>
      <c r="D295" s="42"/>
      <c r="E295" s="42"/>
      <c r="F295" s="42"/>
      <c r="G295" s="42"/>
      <c r="H295" s="42"/>
      <c r="I295" s="42"/>
      <c r="J295" s="42"/>
      <c r="K295" s="42"/>
      <c r="L295" s="32"/>
    </row>
  </sheetData>
  <sheetProtection algorithmName="SHA-512" hashValue="Ut1bbZg7bTrS9jA3fIMXwuIwtQpsVxut3iLdTjQ0obEmbeL+85NPTHlsAjSJMZPkuBagGs/+VspXGqs1LBvdhg==" saltValue="XqwbIlvoDpNruX1n6QMyIcVd8wI/BOAkbEQHNLgq6DnBCdgVwtOZJ6XgNRJ3GfqhOhFkUFeA/kxux29bTsRbxg==" spinCount="100000" sheet="1" objects="1" scenarios="1" formatColumns="0" formatRows="0" autoFilter="0"/>
  <autoFilter ref="C92:K294" xr:uid="{00000000-0009-0000-0000-000001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8" r:id="rId1" xr:uid="{00000000-0004-0000-0100-000000000000}"/>
    <hyperlink ref="F103" r:id="rId2" xr:uid="{00000000-0004-0000-0100-000001000000}"/>
    <hyperlink ref="F108" r:id="rId3" xr:uid="{00000000-0004-0000-0100-000002000000}"/>
    <hyperlink ref="F114" r:id="rId4" xr:uid="{00000000-0004-0000-0100-000003000000}"/>
    <hyperlink ref="F120" r:id="rId5" xr:uid="{00000000-0004-0000-0100-000004000000}"/>
    <hyperlink ref="F130" r:id="rId6" xr:uid="{00000000-0004-0000-0100-000005000000}"/>
    <hyperlink ref="F135" r:id="rId7" xr:uid="{00000000-0004-0000-0100-000006000000}"/>
    <hyperlink ref="F140" r:id="rId8" xr:uid="{00000000-0004-0000-0100-000007000000}"/>
    <hyperlink ref="F150" r:id="rId9" xr:uid="{00000000-0004-0000-0100-000008000000}"/>
    <hyperlink ref="F156" r:id="rId10" xr:uid="{00000000-0004-0000-0100-000009000000}"/>
    <hyperlink ref="F166" r:id="rId11" xr:uid="{00000000-0004-0000-0100-00000A000000}"/>
    <hyperlink ref="F171" r:id="rId12" xr:uid="{00000000-0004-0000-0100-00000B000000}"/>
    <hyperlink ref="F177" r:id="rId13" xr:uid="{00000000-0004-0000-0100-00000C000000}"/>
    <hyperlink ref="F183" r:id="rId14" xr:uid="{00000000-0004-0000-0100-00000D000000}"/>
    <hyperlink ref="F188" r:id="rId15" xr:uid="{00000000-0004-0000-0100-00000E000000}"/>
    <hyperlink ref="F193" r:id="rId16" xr:uid="{00000000-0004-0000-0100-00000F000000}"/>
    <hyperlink ref="F198" r:id="rId17" xr:uid="{00000000-0004-0000-0100-000010000000}"/>
    <hyperlink ref="F204" r:id="rId18" xr:uid="{00000000-0004-0000-0100-000011000000}"/>
    <hyperlink ref="F210" r:id="rId19" xr:uid="{00000000-0004-0000-0100-000012000000}"/>
    <hyperlink ref="F215" r:id="rId20" xr:uid="{00000000-0004-0000-0100-000013000000}"/>
    <hyperlink ref="F220" r:id="rId21" xr:uid="{00000000-0004-0000-0100-000014000000}"/>
    <hyperlink ref="F229" r:id="rId22" xr:uid="{00000000-0004-0000-0100-000015000000}"/>
    <hyperlink ref="F238" r:id="rId23" xr:uid="{00000000-0004-0000-0100-000016000000}"/>
    <hyperlink ref="F251" r:id="rId24" xr:uid="{00000000-0004-0000-0100-000017000000}"/>
    <hyperlink ref="F256" r:id="rId25" xr:uid="{00000000-0004-0000-0100-000018000000}"/>
    <hyperlink ref="F267" r:id="rId26" xr:uid="{00000000-0004-0000-0100-000019000000}"/>
    <hyperlink ref="F275" r:id="rId27" xr:uid="{00000000-0004-0000-0100-00001A000000}"/>
    <hyperlink ref="F283" r:id="rId28" xr:uid="{00000000-0004-0000-0100-00001B000000}"/>
    <hyperlink ref="F288" r:id="rId29" xr:uid="{00000000-0004-0000-0100-00001C000000}"/>
    <hyperlink ref="F294" r:id="rId30" xr:uid="{00000000-0004-0000-0100-00001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04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10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89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5" customHeight="1">
      <c r="B4" s="20"/>
      <c r="D4" s="21" t="s">
        <v>96</v>
      </c>
      <c r="L4" s="20"/>
      <c r="M4" s="90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0" t="str">
        <f>'Rekapitulace stavby'!K6</f>
        <v>Vrskmaň - místní část Zaječice - vybudování parkovacích stání a chodníku</v>
      </c>
      <c r="F7" s="311"/>
      <c r="G7" s="311"/>
      <c r="H7" s="311"/>
      <c r="L7" s="20"/>
    </row>
    <row r="8" spans="2:46" ht="12" customHeight="1">
      <c r="B8" s="20"/>
      <c r="D8" s="27" t="s">
        <v>97</v>
      </c>
      <c r="L8" s="20"/>
    </row>
    <row r="9" spans="2:46" s="1" customFormat="1" ht="16.5" customHeight="1">
      <c r="B9" s="32"/>
      <c r="E9" s="310" t="s">
        <v>98</v>
      </c>
      <c r="F9" s="312"/>
      <c r="G9" s="312"/>
      <c r="H9" s="312"/>
      <c r="L9" s="32"/>
    </row>
    <row r="10" spans="2:46" s="1" customFormat="1" ht="12" customHeight="1">
      <c r="B10" s="32"/>
      <c r="D10" s="27" t="s">
        <v>99</v>
      </c>
      <c r="L10" s="32"/>
    </row>
    <row r="11" spans="2:46" s="1" customFormat="1" ht="16.5" customHeight="1">
      <c r="B11" s="32"/>
      <c r="E11" s="269" t="s">
        <v>424</v>
      </c>
      <c r="F11" s="312"/>
      <c r="G11" s="312"/>
      <c r="H11" s="312"/>
      <c r="L11" s="32"/>
    </row>
    <row r="12" spans="2:46" s="1" customFormat="1" ht="11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35</v>
      </c>
      <c r="I14" s="27" t="s">
        <v>23</v>
      </c>
      <c r="J14" s="49" t="str">
        <f>'Rekapitulace stavby'!AN8</f>
        <v>30. 11. 2024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obec Vrskmaň, čp.46, Vrskmaň </v>
      </c>
      <c r="I17" s="27" t="s">
        <v>28</v>
      </c>
      <c r="J17" s="25" t="str">
        <f>IF('Rekapitulace stavby'!AN11="","",'Rekapitulace stavby'!AN11)</f>
        <v/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3" t="str">
        <f>'Rekapitulace stavby'!E14</f>
        <v>Vyplň údaj</v>
      </c>
      <c r="F20" s="294"/>
      <c r="G20" s="294"/>
      <c r="H20" s="294"/>
      <c r="I20" s="27" t="s">
        <v>28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PROKA - Michal Koblížek </v>
      </c>
      <c r="I23" s="27" t="s">
        <v>28</v>
      </c>
      <c r="J23" s="25" t="str">
        <f>IF('Rekapitulace stavby'!AN17="","",'Rekapitulace stavby'!AN17)</f>
        <v/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5" customHeight="1">
      <c r="B29" s="91"/>
      <c r="E29" s="299" t="s">
        <v>19</v>
      </c>
      <c r="F29" s="299"/>
      <c r="G29" s="299"/>
      <c r="H29" s="299"/>
      <c r="L29" s="91"/>
    </row>
    <row r="30" spans="2:12" s="1" customFormat="1" ht="7" customHeight="1">
      <c r="B30" s="32"/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5" customHeight="1">
      <c r="B32" s="32"/>
      <c r="D32" s="92" t="s">
        <v>38</v>
      </c>
      <c r="J32" s="63">
        <f>ROUND(J93, 2)</f>
        <v>0</v>
      </c>
      <c r="L32" s="32"/>
    </row>
    <row r="33" spans="2:12" s="1" customFormat="1" ht="7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5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5" customHeight="1">
      <c r="B35" s="32"/>
      <c r="D35" s="52" t="s">
        <v>42</v>
      </c>
      <c r="E35" s="27" t="s">
        <v>43</v>
      </c>
      <c r="F35" s="83">
        <f>ROUND((SUM(BE93:BE303)),  2)</f>
        <v>0</v>
      </c>
      <c r="I35" s="93">
        <v>0.21</v>
      </c>
      <c r="J35" s="83">
        <f>ROUND(((SUM(BE93:BE303))*I35),  2)</f>
        <v>0</v>
      </c>
      <c r="L35" s="32"/>
    </row>
    <row r="36" spans="2:12" s="1" customFormat="1" ht="14.5" customHeight="1">
      <c r="B36" s="32"/>
      <c r="E36" s="27" t="s">
        <v>44</v>
      </c>
      <c r="F36" s="83">
        <f>ROUND((SUM(BF93:BF303)),  2)</f>
        <v>0</v>
      </c>
      <c r="I36" s="93">
        <v>0.12</v>
      </c>
      <c r="J36" s="83">
        <f>ROUND(((SUM(BF93:BF303))*I36),  2)</f>
        <v>0</v>
      </c>
      <c r="L36" s="32"/>
    </row>
    <row r="37" spans="2:12" s="1" customFormat="1" ht="14.5" hidden="1" customHeight="1">
      <c r="B37" s="32"/>
      <c r="E37" s="27" t="s">
        <v>45</v>
      </c>
      <c r="F37" s="83">
        <f>ROUND((SUM(BG93:BG303)),  2)</f>
        <v>0</v>
      </c>
      <c r="I37" s="93">
        <v>0.21</v>
      </c>
      <c r="J37" s="83">
        <f>0</f>
        <v>0</v>
      </c>
      <c r="L37" s="32"/>
    </row>
    <row r="38" spans="2:12" s="1" customFormat="1" ht="14.5" hidden="1" customHeight="1">
      <c r="B38" s="32"/>
      <c r="E38" s="27" t="s">
        <v>46</v>
      </c>
      <c r="F38" s="83">
        <f>ROUND((SUM(BH93:BH303)),  2)</f>
        <v>0</v>
      </c>
      <c r="I38" s="93">
        <v>0.12</v>
      </c>
      <c r="J38" s="83">
        <f>0</f>
        <v>0</v>
      </c>
      <c r="L38" s="32"/>
    </row>
    <row r="39" spans="2:12" s="1" customFormat="1" ht="14.5" hidden="1" customHeight="1">
      <c r="B39" s="32"/>
      <c r="E39" s="27" t="s">
        <v>47</v>
      </c>
      <c r="F39" s="83">
        <f>ROUND((SUM(BI93:BI303)),  2)</f>
        <v>0</v>
      </c>
      <c r="I39" s="93">
        <v>0</v>
      </c>
      <c r="J39" s="83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7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5" customHeight="1">
      <c r="B47" s="32"/>
      <c r="C47" s="21" t="s">
        <v>101</v>
      </c>
      <c r="L47" s="32"/>
    </row>
    <row r="48" spans="2:12" s="1" customFormat="1" ht="7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10" t="str">
        <f>E7</f>
        <v>Vrskmaň - místní část Zaječice - vybudování parkovacích stání a chodníku</v>
      </c>
      <c r="F50" s="311"/>
      <c r="G50" s="311"/>
      <c r="H50" s="311"/>
      <c r="L50" s="32"/>
    </row>
    <row r="51" spans="2:47" ht="12" customHeight="1">
      <c r="B51" s="20"/>
      <c r="C51" s="27" t="s">
        <v>97</v>
      </c>
      <c r="L51" s="20"/>
    </row>
    <row r="52" spans="2:47" s="1" customFormat="1" ht="16.5" customHeight="1">
      <c r="B52" s="32"/>
      <c r="E52" s="310" t="s">
        <v>98</v>
      </c>
      <c r="F52" s="312"/>
      <c r="G52" s="312"/>
      <c r="H52" s="312"/>
      <c r="L52" s="32"/>
    </row>
    <row r="53" spans="2:47" s="1" customFormat="1" ht="12" customHeight="1">
      <c r="B53" s="32"/>
      <c r="C53" s="27" t="s">
        <v>99</v>
      </c>
      <c r="L53" s="32"/>
    </row>
    <row r="54" spans="2:47" s="1" customFormat="1" ht="16.5" customHeight="1">
      <c r="B54" s="32"/>
      <c r="E54" s="269" t="str">
        <f>E11</f>
        <v>SO b - Parkovací plocha B</v>
      </c>
      <c r="F54" s="312"/>
      <c r="G54" s="312"/>
      <c r="H54" s="312"/>
      <c r="L54" s="32"/>
    </row>
    <row r="55" spans="2:47" s="1" customFormat="1" ht="7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</v>
      </c>
      <c r="I56" s="27" t="s">
        <v>23</v>
      </c>
      <c r="J56" s="49" t="str">
        <f>IF(J14="","",J14)</f>
        <v>30. 11. 2024</v>
      </c>
      <c r="L56" s="32"/>
    </row>
    <row r="57" spans="2:47" s="1" customFormat="1" ht="7" customHeight="1">
      <c r="B57" s="32"/>
      <c r="L57" s="32"/>
    </row>
    <row r="58" spans="2:47" s="1" customFormat="1" ht="25.75" customHeight="1">
      <c r="B58" s="32"/>
      <c r="C58" s="27" t="s">
        <v>25</v>
      </c>
      <c r="F58" s="25" t="str">
        <f>E17</f>
        <v xml:space="preserve">obec Vrskmaň, čp.46, Vrskmaň </v>
      </c>
      <c r="I58" s="27" t="s">
        <v>31</v>
      </c>
      <c r="J58" s="30" t="str">
        <f>E23</f>
        <v xml:space="preserve">PROKA - Michal Koblížek </v>
      </c>
      <c r="L58" s="32"/>
    </row>
    <row r="59" spans="2:47" s="1" customFormat="1" ht="15.2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 xml:space="preserve"> </v>
      </c>
      <c r="L59" s="32"/>
    </row>
    <row r="60" spans="2:47" s="1" customFormat="1" ht="10.25" customHeight="1">
      <c r="B60" s="32"/>
      <c r="L60" s="32"/>
    </row>
    <row r="61" spans="2:47" s="1" customFormat="1" ht="29.25" customHeight="1">
      <c r="B61" s="32"/>
      <c r="C61" s="100" t="s">
        <v>102</v>
      </c>
      <c r="D61" s="94"/>
      <c r="E61" s="94"/>
      <c r="F61" s="94"/>
      <c r="G61" s="94"/>
      <c r="H61" s="94"/>
      <c r="I61" s="94"/>
      <c r="J61" s="101" t="s">
        <v>103</v>
      </c>
      <c r="K61" s="94"/>
      <c r="L61" s="32"/>
    </row>
    <row r="62" spans="2:47" s="1" customFormat="1" ht="10.25" customHeight="1">
      <c r="B62" s="32"/>
      <c r="L62" s="32"/>
    </row>
    <row r="63" spans="2:47" s="1" customFormat="1" ht="22.75" customHeight="1">
      <c r="B63" s="32"/>
      <c r="C63" s="102" t="s">
        <v>70</v>
      </c>
      <c r="J63" s="63">
        <f>J93</f>
        <v>0</v>
      </c>
      <c r="L63" s="32"/>
      <c r="AU63" s="17" t="s">
        <v>104</v>
      </c>
    </row>
    <row r="64" spans="2:47" s="8" customFormat="1" ht="25" customHeight="1">
      <c r="B64" s="103"/>
      <c r="D64" s="104" t="s">
        <v>105</v>
      </c>
      <c r="E64" s="105"/>
      <c r="F64" s="105"/>
      <c r="G64" s="105"/>
      <c r="H64" s="105"/>
      <c r="I64" s="105"/>
      <c r="J64" s="106">
        <f>J94</f>
        <v>0</v>
      </c>
      <c r="L64" s="103"/>
    </row>
    <row r="65" spans="2:12" s="9" customFormat="1" ht="20" customHeight="1">
      <c r="B65" s="107"/>
      <c r="D65" s="108" t="s">
        <v>106</v>
      </c>
      <c r="E65" s="109"/>
      <c r="F65" s="109"/>
      <c r="G65" s="109"/>
      <c r="H65" s="109"/>
      <c r="I65" s="109"/>
      <c r="J65" s="110">
        <f>J95</f>
        <v>0</v>
      </c>
      <c r="L65" s="107"/>
    </row>
    <row r="66" spans="2:12" s="9" customFormat="1" ht="20" customHeight="1">
      <c r="B66" s="107"/>
      <c r="D66" s="108" t="s">
        <v>107</v>
      </c>
      <c r="E66" s="109"/>
      <c r="F66" s="109"/>
      <c r="G66" s="109"/>
      <c r="H66" s="109"/>
      <c r="I66" s="109"/>
      <c r="J66" s="110">
        <f>J181</f>
        <v>0</v>
      </c>
      <c r="L66" s="107"/>
    </row>
    <row r="67" spans="2:12" s="9" customFormat="1" ht="20" customHeight="1">
      <c r="B67" s="107"/>
      <c r="D67" s="108" t="s">
        <v>108</v>
      </c>
      <c r="E67" s="109"/>
      <c r="F67" s="109"/>
      <c r="G67" s="109"/>
      <c r="H67" s="109"/>
      <c r="I67" s="109"/>
      <c r="J67" s="110">
        <f>J202</f>
        <v>0</v>
      </c>
      <c r="L67" s="107"/>
    </row>
    <row r="68" spans="2:12" s="9" customFormat="1" ht="20" customHeight="1">
      <c r="B68" s="107"/>
      <c r="D68" s="108" t="s">
        <v>109</v>
      </c>
      <c r="E68" s="109"/>
      <c r="F68" s="109"/>
      <c r="G68" s="109"/>
      <c r="H68" s="109"/>
      <c r="I68" s="109"/>
      <c r="J68" s="110">
        <f>J208</f>
        <v>0</v>
      </c>
      <c r="L68" s="107"/>
    </row>
    <row r="69" spans="2:12" s="9" customFormat="1" ht="20" customHeight="1">
      <c r="B69" s="107"/>
      <c r="D69" s="108" t="s">
        <v>110</v>
      </c>
      <c r="E69" s="109"/>
      <c r="F69" s="109"/>
      <c r="G69" s="109"/>
      <c r="H69" s="109"/>
      <c r="I69" s="109"/>
      <c r="J69" s="110">
        <f>J240</f>
        <v>0</v>
      </c>
      <c r="L69" s="107"/>
    </row>
    <row r="70" spans="2:12" s="9" customFormat="1" ht="20" customHeight="1">
      <c r="B70" s="107"/>
      <c r="D70" s="108" t="s">
        <v>111</v>
      </c>
      <c r="E70" s="109"/>
      <c r="F70" s="109"/>
      <c r="G70" s="109"/>
      <c r="H70" s="109"/>
      <c r="I70" s="109"/>
      <c r="J70" s="110">
        <f>J253</f>
        <v>0</v>
      </c>
      <c r="L70" s="107"/>
    </row>
    <row r="71" spans="2:12" s="9" customFormat="1" ht="20" customHeight="1">
      <c r="B71" s="107"/>
      <c r="D71" s="108" t="s">
        <v>112</v>
      </c>
      <c r="E71" s="109"/>
      <c r="F71" s="109"/>
      <c r="G71" s="109"/>
      <c r="H71" s="109"/>
      <c r="I71" s="109"/>
      <c r="J71" s="110">
        <f>J300</f>
        <v>0</v>
      </c>
      <c r="L71" s="107"/>
    </row>
    <row r="72" spans="2:12" s="1" customFormat="1" ht="21.75" customHeight="1">
      <c r="B72" s="32"/>
      <c r="L72" s="32"/>
    </row>
    <row r="73" spans="2:12" s="1" customFormat="1" ht="7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5" customHeight="1">
      <c r="B78" s="32"/>
      <c r="C78" s="21" t="s">
        <v>113</v>
      </c>
      <c r="L78" s="32"/>
    </row>
    <row r="79" spans="2:12" s="1" customFormat="1" ht="7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310" t="str">
        <f>E7</f>
        <v>Vrskmaň - místní část Zaječice - vybudování parkovacích stání a chodníku</v>
      </c>
      <c r="F81" s="311"/>
      <c r="G81" s="311"/>
      <c r="H81" s="311"/>
      <c r="L81" s="32"/>
    </row>
    <row r="82" spans="2:65" ht="12" customHeight="1">
      <c r="B82" s="20"/>
      <c r="C82" s="27" t="s">
        <v>97</v>
      </c>
      <c r="L82" s="20"/>
    </row>
    <row r="83" spans="2:65" s="1" customFormat="1" ht="16.5" customHeight="1">
      <c r="B83" s="32"/>
      <c r="E83" s="310" t="s">
        <v>98</v>
      </c>
      <c r="F83" s="312"/>
      <c r="G83" s="312"/>
      <c r="H83" s="312"/>
      <c r="L83" s="32"/>
    </row>
    <row r="84" spans="2:65" s="1" customFormat="1" ht="12" customHeight="1">
      <c r="B84" s="32"/>
      <c r="C84" s="27" t="s">
        <v>99</v>
      </c>
      <c r="L84" s="32"/>
    </row>
    <row r="85" spans="2:65" s="1" customFormat="1" ht="16.5" customHeight="1">
      <c r="B85" s="32"/>
      <c r="E85" s="269" t="str">
        <f>E11</f>
        <v>SO b - Parkovací plocha B</v>
      </c>
      <c r="F85" s="312"/>
      <c r="G85" s="312"/>
      <c r="H85" s="312"/>
      <c r="L85" s="32"/>
    </row>
    <row r="86" spans="2:65" s="1" customFormat="1" ht="7" customHeight="1">
      <c r="B86" s="32"/>
      <c r="L86" s="32"/>
    </row>
    <row r="87" spans="2:65" s="1" customFormat="1" ht="12" customHeight="1">
      <c r="B87" s="32"/>
      <c r="C87" s="27" t="s">
        <v>21</v>
      </c>
      <c r="F87" s="25" t="str">
        <f>F14</f>
        <v xml:space="preserve"> </v>
      </c>
      <c r="I87" s="27" t="s">
        <v>23</v>
      </c>
      <c r="J87" s="49" t="str">
        <f>IF(J14="","",J14)</f>
        <v>30. 11. 2024</v>
      </c>
      <c r="L87" s="32"/>
    </row>
    <row r="88" spans="2:65" s="1" customFormat="1" ht="7" customHeight="1">
      <c r="B88" s="32"/>
      <c r="L88" s="32"/>
    </row>
    <row r="89" spans="2:65" s="1" customFormat="1" ht="25.75" customHeight="1">
      <c r="B89" s="32"/>
      <c r="C89" s="27" t="s">
        <v>25</v>
      </c>
      <c r="F89" s="25" t="str">
        <f>E17</f>
        <v xml:space="preserve">obec Vrskmaň, čp.46, Vrskmaň </v>
      </c>
      <c r="I89" s="27" t="s">
        <v>31</v>
      </c>
      <c r="J89" s="30" t="str">
        <f>E23</f>
        <v xml:space="preserve">PROKA - Michal Koblížek </v>
      </c>
      <c r="L89" s="32"/>
    </row>
    <row r="90" spans="2:65" s="1" customFormat="1" ht="15.25" customHeight="1">
      <c r="B90" s="32"/>
      <c r="C90" s="27" t="s">
        <v>29</v>
      </c>
      <c r="F90" s="25" t="str">
        <f>IF(E20="","",E20)</f>
        <v>Vyplň údaj</v>
      </c>
      <c r="I90" s="27" t="s">
        <v>34</v>
      </c>
      <c r="J90" s="30" t="str">
        <f>E26</f>
        <v xml:space="preserve"> </v>
      </c>
      <c r="L90" s="32"/>
    </row>
    <row r="91" spans="2:65" s="1" customFormat="1" ht="10.25" customHeight="1">
      <c r="B91" s="32"/>
      <c r="L91" s="32"/>
    </row>
    <row r="92" spans="2:65" s="10" customFormat="1" ht="29.25" customHeight="1">
      <c r="B92" s="111"/>
      <c r="C92" s="112" t="s">
        <v>114</v>
      </c>
      <c r="D92" s="113" t="s">
        <v>57</v>
      </c>
      <c r="E92" s="113" t="s">
        <v>53</v>
      </c>
      <c r="F92" s="113" t="s">
        <v>54</v>
      </c>
      <c r="G92" s="113" t="s">
        <v>115</v>
      </c>
      <c r="H92" s="113" t="s">
        <v>116</v>
      </c>
      <c r="I92" s="113" t="s">
        <v>117</v>
      </c>
      <c r="J92" s="113" t="s">
        <v>103</v>
      </c>
      <c r="K92" s="114" t="s">
        <v>118</v>
      </c>
      <c r="L92" s="111"/>
      <c r="M92" s="56" t="s">
        <v>19</v>
      </c>
      <c r="N92" s="57" t="s">
        <v>42</v>
      </c>
      <c r="O92" s="57" t="s">
        <v>119</v>
      </c>
      <c r="P92" s="57" t="s">
        <v>120</v>
      </c>
      <c r="Q92" s="57" t="s">
        <v>121</v>
      </c>
      <c r="R92" s="57" t="s">
        <v>122</v>
      </c>
      <c r="S92" s="57" t="s">
        <v>123</v>
      </c>
      <c r="T92" s="58" t="s">
        <v>124</v>
      </c>
    </row>
    <row r="93" spans="2:65" s="1" customFormat="1" ht="22.75" customHeight="1">
      <c r="B93" s="32"/>
      <c r="C93" s="61" t="s">
        <v>125</v>
      </c>
      <c r="J93" s="115">
        <f>BK93</f>
        <v>0</v>
      </c>
      <c r="L93" s="32"/>
      <c r="M93" s="59"/>
      <c r="N93" s="50"/>
      <c r="O93" s="50"/>
      <c r="P93" s="116">
        <f>P94</f>
        <v>0</v>
      </c>
      <c r="Q93" s="50"/>
      <c r="R93" s="116">
        <f>R94</f>
        <v>147.20946340000003</v>
      </c>
      <c r="S93" s="50"/>
      <c r="T93" s="117">
        <f>T94</f>
        <v>0</v>
      </c>
      <c r="AT93" s="17" t="s">
        <v>71</v>
      </c>
      <c r="AU93" s="17" t="s">
        <v>104</v>
      </c>
      <c r="BK93" s="118">
        <f>BK94</f>
        <v>0</v>
      </c>
    </row>
    <row r="94" spans="2:65" s="11" customFormat="1" ht="26" customHeight="1">
      <c r="B94" s="119"/>
      <c r="D94" s="120" t="s">
        <v>71</v>
      </c>
      <c r="E94" s="121" t="s">
        <v>126</v>
      </c>
      <c r="F94" s="121" t="s">
        <v>127</v>
      </c>
      <c r="I94" s="122"/>
      <c r="J94" s="123">
        <f>BK94</f>
        <v>0</v>
      </c>
      <c r="L94" s="119"/>
      <c r="M94" s="124"/>
      <c r="P94" s="125">
        <f>P95+P181+P202+P208+P240+P253+P300</f>
        <v>0</v>
      </c>
      <c r="R94" s="125">
        <f>R95+R181+R202+R208+R240+R253+R300</f>
        <v>147.20946340000003</v>
      </c>
      <c r="T94" s="126">
        <f>T95+T181+T202+T208+T240+T253+T300</f>
        <v>0</v>
      </c>
      <c r="AR94" s="120" t="s">
        <v>79</v>
      </c>
      <c r="AT94" s="127" t="s">
        <v>71</v>
      </c>
      <c r="AU94" s="127" t="s">
        <v>72</v>
      </c>
      <c r="AY94" s="120" t="s">
        <v>128</v>
      </c>
      <c r="BK94" s="128">
        <f>BK95+BK181+BK202+BK208+BK240+BK253+BK300</f>
        <v>0</v>
      </c>
    </row>
    <row r="95" spans="2:65" s="11" customFormat="1" ht="22.75" customHeight="1">
      <c r="B95" s="119"/>
      <c r="D95" s="120" t="s">
        <v>71</v>
      </c>
      <c r="E95" s="129" t="s">
        <v>79</v>
      </c>
      <c r="F95" s="129" t="s">
        <v>129</v>
      </c>
      <c r="I95" s="122"/>
      <c r="J95" s="130">
        <f>BK95</f>
        <v>0</v>
      </c>
      <c r="L95" s="119"/>
      <c r="M95" s="124"/>
      <c r="P95" s="125">
        <f>SUM(P96:P180)</f>
        <v>0</v>
      </c>
      <c r="R95" s="125">
        <f>SUM(R96:R180)</f>
        <v>14.196835999999999</v>
      </c>
      <c r="T95" s="126">
        <f>SUM(T96:T180)</f>
        <v>0</v>
      </c>
      <c r="AR95" s="120" t="s">
        <v>79</v>
      </c>
      <c r="AT95" s="127" t="s">
        <v>71</v>
      </c>
      <c r="AU95" s="127" t="s">
        <v>79</v>
      </c>
      <c r="AY95" s="120" t="s">
        <v>128</v>
      </c>
      <c r="BK95" s="128">
        <f>SUM(BK96:BK180)</f>
        <v>0</v>
      </c>
    </row>
    <row r="96" spans="2:65" s="1" customFormat="1" ht="16.5" customHeight="1">
      <c r="B96" s="32"/>
      <c r="C96" s="131" t="s">
        <v>79</v>
      </c>
      <c r="D96" s="131" t="s">
        <v>130</v>
      </c>
      <c r="E96" s="132" t="s">
        <v>131</v>
      </c>
      <c r="F96" s="133" t="s">
        <v>132</v>
      </c>
      <c r="G96" s="134" t="s">
        <v>133</v>
      </c>
      <c r="H96" s="135">
        <v>9.5</v>
      </c>
      <c r="I96" s="136"/>
      <c r="J96" s="137">
        <f>ROUND(I96*H96,2)</f>
        <v>0</v>
      </c>
      <c r="K96" s="133" t="s">
        <v>134</v>
      </c>
      <c r="L96" s="32"/>
      <c r="M96" s="138" t="s">
        <v>19</v>
      </c>
      <c r="N96" s="139" t="s">
        <v>43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135</v>
      </c>
      <c r="AT96" s="142" t="s">
        <v>130</v>
      </c>
      <c r="AU96" s="142" t="s">
        <v>81</v>
      </c>
      <c r="AY96" s="17" t="s">
        <v>128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79</v>
      </c>
      <c r="BK96" s="143">
        <f>ROUND(I96*H96,2)</f>
        <v>0</v>
      </c>
      <c r="BL96" s="17" t="s">
        <v>135</v>
      </c>
      <c r="BM96" s="142" t="s">
        <v>425</v>
      </c>
    </row>
    <row r="97" spans="2:65" s="1" customFormat="1" ht="12">
      <c r="B97" s="32"/>
      <c r="D97" s="144" t="s">
        <v>137</v>
      </c>
      <c r="F97" s="145" t="s">
        <v>138</v>
      </c>
      <c r="I97" s="146"/>
      <c r="L97" s="32"/>
      <c r="M97" s="147"/>
      <c r="T97" s="53"/>
      <c r="AT97" s="17" t="s">
        <v>137</v>
      </c>
      <c r="AU97" s="17" t="s">
        <v>81</v>
      </c>
    </row>
    <row r="98" spans="2:65" s="1" customFormat="1" ht="11">
      <c r="B98" s="32"/>
      <c r="D98" s="148" t="s">
        <v>139</v>
      </c>
      <c r="F98" s="149" t="s">
        <v>140</v>
      </c>
      <c r="I98" s="146"/>
      <c r="L98" s="32"/>
      <c r="M98" s="147"/>
      <c r="T98" s="53"/>
      <c r="AT98" s="17" t="s">
        <v>139</v>
      </c>
      <c r="AU98" s="17" t="s">
        <v>81</v>
      </c>
    </row>
    <row r="99" spans="2:65" s="12" customFormat="1" ht="12">
      <c r="B99" s="150"/>
      <c r="D99" s="144" t="s">
        <v>141</v>
      </c>
      <c r="E99" s="151" t="s">
        <v>19</v>
      </c>
      <c r="F99" s="152" t="s">
        <v>426</v>
      </c>
      <c r="H99" s="153">
        <v>9.5</v>
      </c>
      <c r="I99" s="154"/>
      <c r="L99" s="150"/>
      <c r="M99" s="155"/>
      <c r="T99" s="156"/>
      <c r="AT99" s="151" t="s">
        <v>141</v>
      </c>
      <c r="AU99" s="151" t="s">
        <v>81</v>
      </c>
      <c r="AV99" s="12" t="s">
        <v>81</v>
      </c>
      <c r="AW99" s="12" t="s">
        <v>33</v>
      </c>
      <c r="AX99" s="12" t="s">
        <v>72</v>
      </c>
      <c r="AY99" s="151" t="s">
        <v>128</v>
      </c>
    </row>
    <row r="100" spans="2:65" s="13" customFormat="1" ht="12">
      <c r="B100" s="157"/>
      <c r="D100" s="144" t="s">
        <v>141</v>
      </c>
      <c r="E100" s="158" t="s">
        <v>19</v>
      </c>
      <c r="F100" s="159" t="s">
        <v>143</v>
      </c>
      <c r="H100" s="160">
        <v>9.5</v>
      </c>
      <c r="I100" s="161"/>
      <c r="L100" s="157"/>
      <c r="M100" s="162"/>
      <c r="T100" s="163"/>
      <c r="AT100" s="158" t="s">
        <v>141</v>
      </c>
      <c r="AU100" s="158" t="s">
        <v>81</v>
      </c>
      <c r="AV100" s="13" t="s">
        <v>135</v>
      </c>
      <c r="AW100" s="13" t="s">
        <v>33</v>
      </c>
      <c r="AX100" s="13" t="s">
        <v>79</v>
      </c>
      <c r="AY100" s="158" t="s">
        <v>128</v>
      </c>
    </row>
    <row r="101" spans="2:65" s="1" customFormat="1" ht="21.75" customHeight="1">
      <c r="B101" s="32"/>
      <c r="C101" s="131" t="s">
        <v>81</v>
      </c>
      <c r="D101" s="131" t="s">
        <v>130</v>
      </c>
      <c r="E101" s="132" t="s">
        <v>144</v>
      </c>
      <c r="F101" s="133" t="s">
        <v>145</v>
      </c>
      <c r="G101" s="134" t="s">
        <v>133</v>
      </c>
      <c r="H101" s="135">
        <v>34.200000000000003</v>
      </c>
      <c r="I101" s="136"/>
      <c r="J101" s="137">
        <f>ROUND(I101*H101,2)</f>
        <v>0</v>
      </c>
      <c r="K101" s="133" t="s">
        <v>134</v>
      </c>
      <c r="L101" s="32"/>
      <c r="M101" s="138" t="s">
        <v>19</v>
      </c>
      <c r="N101" s="139" t="s">
        <v>43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135</v>
      </c>
      <c r="AT101" s="142" t="s">
        <v>130</v>
      </c>
      <c r="AU101" s="142" t="s">
        <v>81</v>
      </c>
      <c r="AY101" s="17" t="s">
        <v>128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79</v>
      </c>
      <c r="BK101" s="143">
        <f>ROUND(I101*H101,2)</f>
        <v>0</v>
      </c>
      <c r="BL101" s="17" t="s">
        <v>135</v>
      </c>
      <c r="BM101" s="142" t="s">
        <v>427</v>
      </c>
    </row>
    <row r="102" spans="2:65" s="1" customFormat="1" ht="12">
      <c r="B102" s="32"/>
      <c r="D102" s="144" t="s">
        <v>137</v>
      </c>
      <c r="F102" s="145" t="s">
        <v>147</v>
      </c>
      <c r="I102" s="146"/>
      <c r="L102" s="32"/>
      <c r="M102" s="147"/>
      <c r="T102" s="53"/>
      <c r="AT102" s="17" t="s">
        <v>137</v>
      </c>
      <c r="AU102" s="17" t="s">
        <v>81</v>
      </c>
    </row>
    <row r="103" spans="2:65" s="1" customFormat="1" ht="11">
      <c r="B103" s="32"/>
      <c r="D103" s="148" t="s">
        <v>139</v>
      </c>
      <c r="F103" s="149" t="s">
        <v>148</v>
      </c>
      <c r="I103" s="146"/>
      <c r="L103" s="32"/>
      <c r="M103" s="147"/>
      <c r="T103" s="53"/>
      <c r="AT103" s="17" t="s">
        <v>139</v>
      </c>
      <c r="AU103" s="17" t="s">
        <v>81</v>
      </c>
    </row>
    <row r="104" spans="2:65" s="12" customFormat="1" ht="12">
      <c r="B104" s="150"/>
      <c r="D104" s="144" t="s">
        <v>141</v>
      </c>
      <c r="E104" s="151" t="s">
        <v>19</v>
      </c>
      <c r="F104" s="152" t="s">
        <v>428</v>
      </c>
      <c r="H104" s="153">
        <v>34.200000000000003</v>
      </c>
      <c r="I104" s="154"/>
      <c r="L104" s="150"/>
      <c r="M104" s="155"/>
      <c r="T104" s="156"/>
      <c r="AT104" s="151" t="s">
        <v>141</v>
      </c>
      <c r="AU104" s="151" t="s">
        <v>81</v>
      </c>
      <c r="AV104" s="12" t="s">
        <v>81</v>
      </c>
      <c r="AW104" s="12" t="s">
        <v>33</v>
      </c>
      <c r="AX104" s="12" t="s">
        <v>72</v>
      </c>
      <c r="AY104" s="151" t="s">
        <v>128</v>
      </c>
    </row>
    <row r="105" spans="2:65" s="13" customFormat="1" ht="12">
      <c r="B105" s="157"/>
      <c r="D105" s="144" t="s">
        <v>141</v>
      </c>
      <c r="E105" s="158" t="s">
        <v>19</v>
      </c>
      <c r="F105" s="159" t="s">
        <v>143</v>
      </c>
      <c r="H105" s="160">
        <v>34.200000000000003</v>
      </c>
      <c r="I105" s="161"/>
      <c r="L105" s="157"/>
      <c r="M105" s="162"/>
      <c r="T105" s="163"/>
      <c r="AT105" s="158" t="s">
        <v>141</v>
      </c>
      <c r="AU105" s="158" t="s">
        <v>81</v>
      </c>
      <c r="AV105" s="13" t="s">
        <v>135</v>
      </c>
      <c r="AW105" s="13" t="s">
        <v>33</v>
      </c>
      <c r="AX105" s="13" t="s">
        <v>79</v>
      </c>
      <c r="AY105" s="158" t="s">
        <v>128</v>
      </c>
    </row>
    <row r="106" spans="2:65" s="1" customFormat="1" ht="21.75" customHeight="1">
      <c r="B106" s="32"/>
      <c r="C106" s="131" t="s">
        <v>150</v>
      </c>
      <c r="D106" s="131" t="s">
        <v>130</v>
      </c>
      <c r="E106" s="132" t="s">
        <v>151</v>
      </c>
      <c r="F106" s="133" t="s">
        <v>152</v>
      </c>
      <c r="G106" s="134" t="s">
        <v>133</v>
      </c>
      <c r="H106" s="135">
        <v>7.41</v>
      </c>
      <c r="I106" s="136"/>
      <c r="J106" s="137">
        <f>ROUND(I106*H106,2)</f>
        <v>0</v>
      </c>
      <c r="K106" s="133" t="s">
        <v>134</v>
      </c>
      <c r="L106" s="32"/>
      <c r="M106" s="138" t="s">
        <v>19</v>
      </c>
      <c r="N106" s="139" t="s">
        <v>43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135</v>
      </c>
      <c r="AT106" s="142" t="s">
        <v>130</v>
      </c>
      <c r="AU106" s="142" t="s">
        <v>81</v>
      </c>
      <c r="AY106" s="17" t="s">
        <v>128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79</v>
      </c>
      <c r="BK106" s="143">
        <f>ROUND(I106*H106,2)</f>
        <v>0</v>
      </c>
      <c r="BL106" s="17" t="s">
        <v>135</v>
      </c>
      <c r="BM106" s="142" t="s">
        <v>429</v>
      </c>
    </row>
    <row r="107" spans="2:65" s="1" customFormat="1" ht="24">
      <c r="B107" s="32"/>
      <c r="D107" s="144" t="s">
        <v>137</v>
      </c>
      <c r="F107" s="145" t="s">
        <v>154</v>
      </c>
      <c r="I107" s="146"/>
      <c r="L107" s="32"/>
      <c r="M107" s="147"/>
      <c r="T107" s="53"/>
      <c r="AT107" s="17" t="s">
        <v>137</v>
      </c>
      <c r="AU107" s="17" t="s">
        <v>81</v>
      </c>
    </row>
    <row r="108" spans="2:65" s="1" customFormat="1" ht="11">
      <c r="B108" s="32"/>
      <c r="D108" s="148" t="s">
        <v>139</v>
      </c>
      <c r="F108" s="149" t="s">
        <v>155</v>
      </c>
      <c r="I108" s="146"/>
      <c r="L108" s="32"/>
      <c r="M108" s="147"/>
      <c r="T108" s="53"/>
      <c r="AT108" s="17" t="s">
        <v>139</v>
      </c>
      <c r="AU108" s="17" t="s">
        <v>81</v>
      </c>
    </row>
    <row r="109" spans="2:65" s="14" customFormat="1" ht="12">
      <c r="B109" s="164"/>
      <c r="D109" s="144" t="s">
        <v>141</v>
      </c>
      <c r="E109" s="165" t="s">
        <v>19</v>
      </c>
      <c r="F109" s="166" t="s">
        <v>156</v>
      </c>
      <c r="H109" s="165" t="s">
        <v>19</v>
      </c>
      <c r="I109" s="167"/>
      <c r="L109" s="164"/>
      <c r="M109" s="168"/>
      <c r="T109" s="169"/>
      <c r="AT109" s="165" t="s">
        <v>141</v>
      </c>
      <c r="AU109" s="165" t="s">
        <v>81</v>
      </c>
      <c r="AV109" s="14" t="s">
        <v>79</v>
      </c>
      <c r="AW109" s="14" t="s">
        <v>33</v>
      </c>
      <c r="AX109" s="14" t="s">
        <v>72</v>
      </c>
      <c r="AY109" s="165" t="s">
        <v>128</v>
      </c>
    </row>
    <row r="110" spans="2:65" s="12" customFormat="1" ht="12">
      <c r="B110" s="150"/>
      <c r="D110" s="144" t="s">
        <v>141</v>
      </c>
      <c r="E110" s="151" t="s">
        <v>19</v>
      </c>
      <c r="F110" s="152" t="s">
        <v>430</v>
      </c>
      <c r="H110" s="153">
        <v>7.41</v>
      </c>
      <c r="I110" s="154"/>
      <c r="L110" s="150"/>
      <c r="M110" s="155"/>
      <c r="T110" s="156"/>
      <c r="AT110" s="151" t="s">
        <v>141</v>
      </c>
      <c r="AU110" s="151" t="s">
        <v>81</v>
      </c>
      <c r="AV110" s="12" t="s">
        <v>81</v>
      </c>
      <c r="AW110" s="12" t="s">
        <v>33</v>
      </c>
      <c r="AX110" s="12" t="s">
        <v>72</v>
      </c>
      <c r="AY110" s="151" t="s">
        <v>128</v>
      </c>
    </row>
    <row r="111" spans="2:65" s="13" customFormat="1" ht="12">
      <c r="B111" s="157"/>
      <c r="D111" s="144" t="s">
        <v>141</v>
      </c>
      <c r="E111" s="158" t="s">
        <v>19</v>
      </c>
      <c r="F111" s="159" t="s">
        <v>143</v>
      </c>
      <c r="H111" s="160">
        <v>7.41</v>
      </c>
      <c r="I111" s="161"/>
      <c r="L111" s="157"/>
      <c r="M111" s="162"/>
      <c r="T111" s="163"/>
      <c r="AT111" s="158" t="s">
        <v>141</v>
      </c>
      <c r="AU111" s="158" t="s">
        <v>81</v>
      </c>
      <c r="AV111" s="13" t="s">
        <v>135</v>
      </c>
      <c r="AW111" s="13" t="s">
        <v>33</v>
      </c>
      <c r="AX111" s="13" t="s">
        <v>79</v>
      </c>
      <c r="AY111" s="158" t="s">
        <v>128</v>
      </c>
    </row>
    <row r="112" spans="2:65" s="1" customFormat="1" ht="21.75" customHeight="1">
      <c r="B112" s="32"/>
      <c r="C112" s="131" t="s">
        <v>135</v>
      </c>
      <c r="D112" s="131" t="s">
        <v>130</v>
      </c>
      <c r="E112" s="132" t="s">
        <v>158</v>
      </c>
      <c r="F112" s="133" t="s">
        <v>159</v>
      </c>
      <c r="G112" s="134" t="s">
        <v>133</v>
      </c>
      <c r="H112" s="135">
        <v>5.28</v>
      </c>
      <c r="I112" s="136"/>
      <c r="J112" s="137">
        <f>ROUND(I112*H112,2)</f>
        <v>0</v>
      </c>
      <c r="K112" s="133" t="s">
        <v>134</v>
      </c>
      <c r="L112" s="32"/>
      <c r="M112" s="138" t="s">
        <v>19</v>
      </c>
      <c r="N112" s="139" t="s">
        <v>43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1">
        <f>S112*H112</f>
        <v>0</v>
      </c>
      <c r="AR112" s="142" t="s">
        <v>135</v>
      </c>
      <c r="AT112" s="142" t="s">
        <v>130</v>
      </c>
      <c r="AU112" s="142" t="s">
        <v>81</v>
      </c>
      <c r="AY112" s="17" t="s">
        <v>128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79</v>
      </c>
      <c r="BK112" s="143">
        <f>ROUND(I112*H112,2)</f>
        <v>0</v>
      </c>
      <c r="BL112" s="17" t="s">
        <v>135</v>
      </c>
      <c r="BM112" s="142" t="s">
        <v>431</v>
      </c>
    </row>
    <row r="113" spans="2:65" s="1" customFormat="1" ht="24">
      <c r="B113" s="32"/>
      <c r="D113" s="144" t="s">
        <v>137</v>
      </c>
      <c r="F113" s="145" t="s">
        <v>161</v>
      </c>
      <c r="I113" s="146"/>
      <c r="L113" s="32"/>
      <c r="M113" s="147"/>
      <c r="T113" s="53"/>
      <c r="AT113" s="17" t="s">
        <v>137</v>
      </c>
      <c r="AU113" s="17" t="s">
        <v>81</v>
      </c>
    </row>
    <row r="114" spans="2:65" s="1" customFormat="1" ht="11">
      <c r="B114" s="32"/>
      <c r="D114" s="148" t="s">
        <v>139</v>
      </c>
      <c r="F114" s="149" t="s">
        <v>162</v>
      </c>
      <c r="I114" s="146"/>
      <c r="L114" s="32"/>
      <c r="M114" s="147"/>
      <c r="T114" s="53"/>
      <c r="AT114" s="17" t="s">
        <v>139</v>
      </c>
      <c r="AU114" s="17" t="s">
        <v>81</v>
      </c>
    </row>
    <row r="115" spans="2:65" s="14" customFormat="1" ht="12">
      <c r="B115" s="164"/>
      <c r="D115" s="144" t="s">
        <v>141</v>
      </c>
      <c r="E115" s="165" t="s">
        <v>19</v>
      </c>
      <c r="F115" s="166" t="s">
        <v>163</v>
      </c>
      <c r="H115" s="165" t="s">
        <v>19</v>
      </c>
      <c r="I115" s="167"/>
      <c r="L115" s="164"/>
      <c r="M115" s="168"/>
      <c r="T115" s="169"/>
      <c r="AT115" s="165" t="s">
        <v>141</v>
      </c>
      <c r="AU115" s="165" t="s">
        <v>81</v>
      </c>
      <c r="AV115" s="14" t="s">
        <v>79</v>
      </c>
      <c r="AW115" s="14" t="s">
        <v>33</v>
      </c>
      <c r="AX115" s="14" t="s">
        <v>72</v>
      </c>
      <c r="AY115" s="165" t="s">
        <v>128</v>
      </c>
    </row>
    <row r="116" spans="2:65" s="12" customFormat="1" ht="12">
      <c r="B116" s="150"/>
      <c r="D116" s="144" t="s">
        <v>141</v>
      </c>
      <c r="E116" s="151" t="s">
        <v>19</v>
      </c>
      <c r="F116" s="152" t="s">
        <v>164</v>
      </c>
      <c r="H116" s="153">
        <v>5.28</v>
      </c>
      <c r="I116" s="154"/>
      <c r="L116" s="150"/>
      <c r="M116" s="155"/>
      <c r="T116" s="156"/>
      <c r="AT116" s="151" t="s">
        <v>141</v>
      </c>
      <c r="AU116" s="151" t="s">
        <v>81</v>
      </c>
      <c r="AV116" s="12" t="s">
        <v>81</v>
      </c>
      <c r="AW116" s="12" t="s">
        <v>33</v>
      </c>
      <c r="AX116" s="12" t="s">
        <v>72</v>
      </c>
      <c r="AY116" s="151" t="s">
        <v>128</v>
      </c>
    </row>
    <row r="117" spans="2:65" s="13" customFormat="1" ht="12">
      <c r="B117" s="157"/>
      <c r="D117" s="144" t="s">
        <v>141</v>
      </c>
      <c r="E117" s="158" t="s">
        <v>19</v>
      </c>
      <c r="F117" s="159" t="s">
        <v>143</v>
      </c>
      <c r="H117" s="160">
        <v>5.28</v>
      </c>
      <c r="I117" s="161"/>
      <c r="L117" s="157"/>
      <c r="M117" s="162"/>
      <c r="T117" s="163"/>
      <c r="AT117" s="158" t="s">
        <v>141</v>
      </c>
      <c r="AU117" s="158" t="s">
        <v>81</v>
      </c>
      <c r="AV117" s="13" t="s">
        <v>135</v>
      </c>
      <c r="AW117" s="13" t="s">
        <v>33</v>
      </c>
      <c r="AX117" s="13" t="s">
        <v>79</v>
      </c>
      <c r="AY117" s="158" t="s">
        <v>128</v>
      </c>
    </row>
    <row r="118" spans="2:65" s="1" customFormat="1" ht="21.75" customHeight="1">
      <c r="B118" s="32"/>
      <c r="C118" s="131" t="s">
        <v>165</v>
      </c>
      <c r="D118" s="131" t="s">
        <v>130</v>
      </c>
      <c r="E118" s="132" t="s">
        <v>166</v>
      </c>
      <c r="F118" s="133" t="s">
        <v>167</v>
      </c>
      <c r="G118" s="134" t="s">
        <v>133</v>
      </c>
      <c r="H118" s="135">
        <v>73.668000000000006</v>
      </c>
      <c r="I118" s="136"/>
      <c r="J118" s="137">
        <f>ROUND(I118*H118,2)</f>
        <v>0</v>
      </c>
      <c r="K118" s="133" t="s">
        <v>134</v>
      </c>
      <c r="L118" s="32"/>
      <c r="M118" s="138" t="s">
        <v>19</v>
      </c>
      <c r="N118" s="139" t="s">
        <v>43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135</v>
      </c>
      <c r="AT118" s="142" t="s">
        <v>130</v>
      </c>
      <c r="AU118" s="142" t="s">
        <v>81</v>
      </c>
      <c r="AY118" s="17" t="s">
        <v>128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79</v>
      </c>
      <c r="BK118" s="143">
        <f>ROUND(I118*H118,2)</f>
        <v>0</v>
      </c>
      <c r="BL118" s="17" t="s">
        <v>135</v>
      </c>
      <c r="BM118" s="142" t="s">
        <v>432</v>
      </c>
    </row>
    <row r="119" spans="2:65" s="1" customFormat="1" ht="24">
      <c r="B119" s="32"/>
      <c r="D119" s="144" t="s">
        <v>137</v>
      </c>
      <c r="F119" s="145" t="s">
        <v>169</v>
      </c>
      <c r="I119" s="146"/>
      <c r="L119" s="32"/>
      <c r="M119" s="147"/>
      <c r="T119" s="53"/>
      <c r="AT119" s="17" t="s">
        <v>137</v>
      </c>
      <c r="AU119" s="17" t="s">
        <v>81</v>
      </c>
    </row>
    <row r="120" spans="2:65" s="1" customFormat="1" ht="11">
      <c r="B120" s="32"/>
      <c r="D120" s="148" t="s">
        <v>139</v>
      </c>
      <c r="F120" s="149" t="s">
        <v>170</v>
      </c>
      <c r="I120" s="146"/>
      <c r="L120" s="32"/>
      <c r="M120" s="147"/>
      <c r="T120" s="53"/>
      <c r="AT120" s="17" t="s">
        <v>139</v>
      </c>
      <c r="AU120" s="17" t="s">
        <v>81</v>
      </c>
    </row>
    <row r="121" spans="2:65" s="14" customFormat="1" ht="12">
      <c r="B121" s="164"/>
      <c r="D121" s="144" t="s">
        <v>141</v>
      </c>
      <c r="E121" s="165" t="s">
        <v>19</v>
      </c>
      <c r="F121" s="166" t="s">
        <v>171</v>
      </c>
      <c r="H121" s="165" t="s">
        <v>19</v>
      </c>
      <c r="I121" s="167"/>
      <c r="L121" s="164"/>
      <c r="M121" s="168"/>
      <c r="T121" s="169"/>
      <c r="AT121" s="165" t="s">
        <v>141</v>
      </c>
      <c r="AU121" s="165" t="s">
        <v>81</v>
      </c>
      <c r="AV121" s="14" t="s">
        <v>79</v>
      </c>
      <c r="AW121" s="14" t="s">
        <v>33</v>
      </c>
      <c r="AX121" s="14" t="s">
        <v>72</v>
      </c>
      <c r="AY121" s="165" t="s">
        <v>128</v>
      </c>
    </row>
    <row r="122" spans="2:65" s="12" customFormat="1" ht="12">
      <c r="B122" s="150"/>
      <c r="D122" s="144" t="s">
        <v>141</v>
      </c>
      <c r="E122" s="151" t="s">
        <v>19</v>
      </c>
      <c r="F122" s="152" t="s">
        <v>433</v>
      </c>
      <c r="H122" s="153">
        <v>56.39</v>
      </c>
      <c r="I122" s="154"/>
      <c r="L122" s="150"/>
      <c r="M122" s="155"/>
      <c r="T122" s="156"/>
      <c r="AT122" s="151" t="s">
        <v>141</v>
      </c>
      <c r="AU122" s="151" t="s">
        <v>81</v>
      </c>
      <c r="AV122" s="12" t="s">
        <v>81</v>
      </c>
      <c r="AW122" s="12" t="s">
        <v>33</v>
      </c>
      <c r="AX122" s="12" t="s">
        <v>72</v>
      </c>
      <c r="AY122" s="151" t="s">
        <v>128</v>
      </c>
    </row>
    <row r="123" spans="2:65" s="14" customFormat="1" ht="12">
      <c r="B123" s="164"/>
      <c r="D123" s="144" t="s">
        <v>141</v>
      </c>
      <c r="E123" s="165" t="s">
        <v>19</v>
      </c>
      <c r="F123" s="166" t="s">
        <v>173</v>
      </c>
      <c r="H123" s="165" t="s">
        <v>19</v>
      </c>
      <c r="I123" s="167"/>
      <c r="L123" s="164"/>
      <c r="M123" s="168"/>
      <c r="T123" s="169"/>
      <c r="AT123" s="165" t="s">
        <v>141</v>
      </c>
      <c r="AU123" s="165" t="s">
        <v>81</v>
      </c>
      <c r="AV123" s="14" t="s">
        <v>79</v>
      </c>
      <c r="AW123" s="14" t="s">
        <v>33</v>
      </c>
      <c r="AX123" s="14" t="s">
        <v>72</v>
      </c>
      <c r="AY123" s="165" t="s">
        <v>128</v>
      </c>
    </row>
    <row r="124" spans="2:65" s="12" customFormat="1" ht="12">
      <c r="B124" s="150"/>
      <c r="D124" s="144" t="s">
        <v>141</v>
      </c>
      <c r="E124" s="151" t="s">
        <v>19</v>
      </c>
      <c r="F124" s="152" t="s">
        <v>434</v>
      </c>
      <c r="H124" s="153">
        <v>4.18</v>
      </c>
      <c r="I124" s="154"/>
      <c r="L124" s="150"/>
      <c r="M124" s="155"/>
      <c r="T124" s="156"/>
      <c r="AT124" s="151" t="s">
        <v>141</v>
      </c>
      <c r="AU124" s="151" t="s">
        <v>81</v>
      </c>
      <c r="AV124" s="12" t="s">
        <v>81</v>
      </c>
      <c r="AW124" s="12" t="s">
        <v>33</v>
      </c>
      <c r="AX124" s="12" t="s">
        <v>72</v>
      </c>
      <c r="AY124" s="151" t="s">
        <v>128</v>
      </c>
    </row>
    <row r="125" spans="2:65" s="12" customFormat="1" ht="12">
      <c r="B125" s="150"/>
      <c r="D125" s="144" t="s">
        <v>141</v>
      </c>
      <c r="E125" s="151" t="s">
        <v>19</v>
      </c>
      <c r="F125" s="152" t="s">
        <v>211</v>
      </c>
      <c r="H125" s="153">
        <v>2.65</v>
      </c>
      <c r="I125" s="154"/>
      <c r="L125" s="150"/>
      <c r="M125" s="155"/>
      <c r="T125" s="156"/>
      <c r="AT125" s="151" t="s">
        <v>141</v>
      </c>
      <c r="AU125" s="151" t="s">
        <v>81</v>
      </c>
      <c r="AV125" s="12" t="s">
        <v>81</v>
      </c>
      <c r="AW125" s="12" t="s">
        <v>33</v>
      </c>
      <c r="AX125" s="12" t="s">
        <v>72</v>
      </c>
      <c r="AY125" s="151" t="s">
        <v>128</v>
      </c>
    </row>
    <row r="126" spans="2:65" s="12" customFormat="1" ht="12">
      <c r="B126" s="150"/>
      <c r="D126" s="144" t="s">
        <v>141</v>
      </c>
      <c r="E126" s="151" t="s">
        <v>19</v>
      </c>
      <c r="F126" s="152" t="s">
        <v>435</v>
      </c>
      <c r="H126" s="153">
        <v>10.448</v>
      </c>
      <c r="I126" s="154"/>
      <c r="L126" s="150"/>
      <c r="M126" s="155"/>
      <c r="T126" s="156"/>
      <c r="AT126" s="151" t="s">
        <v>141</v>
      </c>
      <c r="AU126" s="151" t="s">
        <v>81</v>
      </c>
      <c r="AV126" s="12" t="s">
        <v>81</v>
      </c>
      <c r="AW126" s="12" t="s">
        <v>33</v>
      </c>
      <c r="AX126" s="12" t="s">
        <v>72</v>
      </c>
      <c r="AY126" s="151" t="s">
        <v>128</v>
      </c>
    </row>
    <row r="127" spans="2:65" s="13" customFormat="1" ht="12">
      <c r="B127" s="157"/>
      <c r="D127" s="144" t="s">
        <v>141</v>
      </c>
      <c r="E127" s="158" t="s">
        <v>19</v>
      </c>
      <c r="F127" s="159" t="s">
        <v>143</v>
      </c>
      <c r="H127" s="160">
        <v>73.668000000000006</v>
      </c>
      <c r="I127" s="161"/>
      <c r="L127" s="157"/>
      <c r="M127" s="162"/>
      <c r="T127" s="163"/>
      <c r="AT127" s="158" t="s">
        <v>141</v>
      </c>
      <c r="AU127" s="158" t="s">
        <v>81</v>
      </c>
      <c r="AV127" s="13" t="s">
        <v>135</v>
      </c>
      <c r="AW127" s="13" t="s">
        <v>33</v>
      </c>
      <c r="AX127" s="13" t="s">
        <v>79</v>
      </c>
      <c r="AY127" s="158" t="s">
        <v>128</v>
      </c>
    </row>
    <row r="128" spans="2:65" s="1" customFormat="1" ht="21.75" customHeight="1">
      <c r="B128" s="32"/>
      <c r="C128" s="131" t="s">
        <v>177</v>
      </c>
      <c r="D128" s="131" t="s">
        <v>130</v>
      </c>
      <c r="E128" s="132" t="s">
        <v>178</v>
      </c>
      <c r="F128" s="133" t="s">
        <v>179</v>
      </c>
      <c r="G128" s="134" t="s">
        <v>133</v>
      </c>
      <c r="H128" s="135">
        <v>39.112000000000002</v>
      </c>
      <c r="I128" s="136"/>
      <c r="J128" s="137">
        <f>ROUND(I128*H128,2)</f>
        <v>0</v>
      </c>
      <c r="K128" s="133" t="s">
        <v>134</v>
      </c>
      <c r="L128" s="32"/>
      <c r="M128" s="138" t="s">
        <v>19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135</v>
      </c>
      <c r="AT128" s="142" t="s">
        <v>130</v>
      </c>
      <c r="AU128" s="142" t="s">
        <v>81</v>
      </c>
      <c r="AY128" s="17" t="s">
        <v>128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79</v>
      </c>
      <c r="BK128" s="143">
        <f>ROUND(I128*H128,2)</f>
        <v>0</v>
      </c>
      <c r="BL128" s="17" t="s">
        <v>135</v>
      </c>
      <c r="BM128" s="142" t="s">
        <v>436</v>
      </c>
    </row>
    <row r="129" spans="2:65" s="1" customFormat="1" ht="24">
      <c r="B129" s="32"/>
      <c r="D129" s="144" t="s">
        <v>137</v>
      </c>
      <c r="F129" s="145" t="s">
        <v>181</v>
      </c>
      <c r="I129" s="146"/>
      <c r="L129" s="32"/>
      <c r="M129" s="147"/>
      <c r="T129" s="53"/>
      <c r="AT129" s="17" t="s">
        <v>137</v>
      </c>
      <c r="AU129" s="17" t="s">
        <v>81</v>
      </c>
    </row>
    <row r="130" spans="2:65" s="1" customFormat="1" ht="11">
      <c r="B130" s="32"/>
      <c r="D130" s="148" t="s">
        <v>139</v>
      </c>
      <c r="F130" s="149" t="s">
        <v>182</v>
      </c>
      <c r="I130" s="146"/>
      <c r="L130" s="32"/>
      <c r="M130" s="147"/>
      <c r="T130" s="53"/>
      <c r="AT130" s="17" t="s">
        <v>139</v>
      </c>
      <c r="AU130" s="17" t="s">
        <v>81</v>
      </c>
    </row>
    <row r="131" spans="2:65" s="12" customFormat="1" ht="12">
      <c r="B131" s="150"/>
      <c r="D131" s="144" t="s">
        <v>141</v>
      </c>
      <c r="E131" s="151" t="s">
        <v>19</v>
      </c>
      <c r="F131" s="152" t="s">
        <v>437</v>
      </c>
      <c r="H131" s="153">
        <v>39.112000000000002</v>
      </c>
      <c r="I131" s="154"/>
      <c r="L131" s="150"/>
      <c r="M131" s="155"/>
      <c r="T131" s="156"/>
      <c r="AT131" s="151" t="s">
        <v>141</v>
      </c>
      <c r="AU131" s="151" t="s">
        <v>81</v>
      </c>
      <c r="AV131" s="12" t="s">
        <v>81</v>
      </c>
      <c r="AW131" s="12" t="s">
        <v>33</v>
      </c>
      <c r="AX131" s="12" t="s">
        <v>72</v>
      </c>
      <c r="AY131" s="151" t="s">
        <v>128</v>
      </c>
    </row>
    <row r="132" spans="2:65" s="13" customFormat="1" ht="12">
      <c r="B132" s="157"/>
      <c r="D132" s="144" t="s">
        <v>141</v>
      </c>
      <c r="E132" s="158" t="s">
        <v>19</v>
      </c>
      <c r="F132" s="159" t="s">
        <v>143</v>
      </c>
      <c r="H132" s="160">
        <v>39.112000000000002</v>
      </c>
      <c r="I132" s="161"/>
      <c r="L132" s="157"/>
      <c r="M132" s="162"/>
      <c r="T132" s="163"/>
      <c r="AT132" s="158" t="s">
        <v>141</v>
      </c>
      <c r="AU132" s="158" t="s">
        <v>81</v>
      </c>
      <c r="AV132" s="13" t="s">
        <v>135</v>
      </c>
      <c r="AW132" s="13" t="s">
        <v>33</v>
      </c>
      <c r="AX132" s="13" t="s">
        <v>79</v>
      </c>
      <c r="AY132" s="158" t="s">
        <v>128</v>
      </c>
    </row>
    <row r="133" spans="2:65" s="1" customFormat="1" ht="24.25" customHeight="1">
      <c r="B133" s="32"/>
      <c r="C133" s="131" t="s">
        <v>184</v>
      </c>
      <c r="D133" s="131" t="s">
        <v>130</v>
      </c>
      <c r="E133" s="132" t="s">
        <v>185</v>
      </c>
      <c r="F133" s="133" t="s">
        <v>186</v>
      </c>
      <c r="G133" s="134" t="s">
        <v>133</v>
      </c>
      <c r="H133" s="135">
        <v>195.56</v>
      </c>
      <c r="I133" s="136"/>
      <c r="J133" s="137">
        <f>ROUND(I133*H133,2)</f>
        <v>0</v>
      </c>
      <c r="K133" s="133" t="s">
        <v>134</v>
      </c>
      <c r="L133" s="32"/>
      <c r="M133" s="138" t="s">
        <v>19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135</v>
      </c>
      <c r="AT133" s="142" t="s">
        <v>130</v>
      </c>
      <c r="AU133" s="142" t="s">
        <v>81</v>
      </c>
      <c r="AY133" s="17" t="s">
        <v>128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79</v>
      </c>
      <c r="BK133" s="143">
        <f>ROUND(I133*H133,2)</f>
        <v>0</v>
      </c>
      <c r="BL133" s="17" t="s">
        <v>135</v>
      </c>
      <c r="BM133" s="142" t="s">
        <v>438</v>
      </c>
    </row>
    <row r="134" spans="2:65" s="1" customFormat="1" ht="36">
      <c r="B134" s="32"/>
      <c r="D134" s="144" t="s">
        <v>137</v>
      </c>
      <c r="F134" s="145" t="s">
        <v>188</v>
      </c>
      <c r="I134" s="146"/>
      <c r="L134" s="32"/>
      <c r="M134" s="147"/>
      <c r="T134" s="53"/>
      <c r="AT134" s="17" t="s">
        <v>137</v>
      </c>
      <c r="AU134" s="17" t="s">
        <v>81</v>
      </c>
    </row>
    <row r="135" spans="2:65" s="1" customFormat="1" ht="11">
      <c r="B135" s="32"/>
      <c r="D135" s="148" t="s">
        <v>139</v>
      </c>
      <c r="F135" s="149" t="s">
        <v>189</v>
      </c>
      <c r="I135" s="146"/>
      <c r="L135" s="32"/>
      <c r="M135" s="147"/>
      <c r="T135" s="53"/>
      <c r="AT135" s="17" t="s">
        <v>139</v>
      </c>
      <c r="AU135" s="17" t="s">
        <v>81</v>
      </c>
    </row>
    <row r="136" spans="2:65" s="12" customFormat="1" ht="12">
      <c r="B136" s="150"/>
      <c r="D136" s="144" t="s">
        <v>141</v>
      </c>
      <c r="E136" s="151" t="s">
        <v>19</v>
      </c>
      <c r="F136" s="152" t="s">
        <v>439</v>
      </c>
      <c r="H136" s="153">
        <v>195.56</v>
      </c>
      <c r="I136" s="154"/>
      <c r="L136" s="150"/>
      <c r="M136" s="155"/>
      <c r="T136" s="156"/>
      <c r="AT136" s="151" t="s">
        <v>141</v>
      </c>
      <c r="AU136" s="151" t="s">
        <v>81</v>
      </c>
      <c r="AV136" s="12" t="s">
        <v>81</v>
      </c>
      <c r="AW136" s="12" t="s">
        <v>33</v>
      </c>
      <c r="AX136" s="12" t="s">
        <v>72</v>
      </c>
      <c r="AY136" s="151" t="s">
        <v>128</v>
      </c>
    </row>
    <row r="137" spans="2:65" s="13" customFormat="1" ht="12">
      <c r="B137" s="157"/>
      <c r="D137" s="144" t="s">
        <v>141</v>
      </c>
      <c r="E137" s="158" t="s">
        <v>19</v>
      </c>
      <c r="F137" s="159" t="s">
        <v>143</v>
      </c>
      <c r="H137" s="160">
        <v>195.56</v>
      </c>
      <c r="I137" s="161"/>
      <c r="L137" s="157"/>
      <c r="M137" s="162"/>
      <c r="T137" s="163"/>
      <c r="AT137" s="158" t="s">
        <v>141</v>
      </c>
      <c r="AU137" s="158" t="s">
        <v>81</v>
      </c>
      <c r="AV137" s="13" t="s">
        <v>135</v>
      </c>
      <c r="AW137" s="13" t="s">
        <v>33</v>
      </c>
      <c r="AX137" s="13" t="s">
        <v>79</v>
      </c>
      <c r="AY137" s="158" t="s">
        <v>128</v>
      </c>
    </row>
    <row r="138" spans="2:65" s="1" customFormat="1" ht="16.5" customHeight="1">
      <c r="B138" s="32"/>
      <c r="C138" s="131" t="s">
        <v>191</v>
      </c>
      <c r="D138" s="131" t="s">
        <v>130</v>
      </c>
      <c r="E138" s="132" t="s">
        <v>192</v>
      </c>
      <c r="F138" s="133" t="s">
        <v>193</v>
      </c>
      <c r="G138" s="134" t="s">
        <v>133</v>
      </c>
      <c r="H138" s="135">
        <v>56.39</v>
      </c>
      <c r="I138" s="136"/>
      <c r="J138" s="137">
        <f>ROUND(I138*H138,2)</f>
        <v>0</v>
      </c>
      <c r="K138" s="133" t="s">
        <v>134</v>
      </c>
      <c r="L138" s="32"/>
      <c r="M138" s="138" t="s">
        <v>19</v>
      </c>
      <c r="N138" s="139" t="s">
        <v>43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135</v>
      </c>
      <c r="AT138" s="142" t="s">
        <v>130</v>
      </c>
      <c r="AU138" s="142" t="s">
        <v>81</v>
      </c>
      <c r="AY138" s="17" t="s">
        <v>128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79</v>
      </c>
      <c r="BK138" s="143">
        <f>ROUND(I138*H138,2)</f>
        <v>0</v>
      </c>
      <c r="BL138" s="17" t="s">
        <v>135</v>
      </c>
      <c r="BM138" s="142" t="s">
        <v>440</v>
      </c>
    </row>
    <row r="139" spans="2:65" s="1" customFormat="1" ht="24">
      <c r="B139" s="32"/>
      <c r="D139" s="144" t="s">
        <v>137</v>
      </c>
      <c r="F139" s="145" t="s">
        <v>441</v>
      </c>
      <c r="I139" s="146"/>
      <c r="L139" s="32"/>
      <c r="M139" s="147"/>
      <c r="T139" s="53"/>
      <c r="AT139" s="17" t="s">
        <v>137</v>
      </c>
      <c r="AU139" s="17" t="s">
        <v>81</v>
      </c>
    </row>
    <row r="140" spans="2:65" s="1" customFormat="1" ht="11">
      <c r="B140" s="32"/>
      <c r="D140" s="148" t="s">
        <v>139</v>
      </c>
      <c r="F140" s="149" t="s">
        <v>196</v>
      </c>
      <c r="I140" s="146"/>
      <c r="L140" s="32"/>
      <c r="M140" s="147"/>
      <c r="T140" s="53"/>
      <c r="AT140" s="17" t="s">
        <v>139</v>
      </c>
      <c r="AU140" s="17" t="s">
        <v>81</v>
      </c>
    </row>
    <row r="141" spans="2:65" s="14" customFormat="1" ht="12">
      <c r="B141" s="164"/>
      <c r="D141" s="144" t="s">
        <v>141</v>
      </c>
      <c r="E141" s="165" t="s">
        <v>19</v>
      </c>
      <c r="F141" s="166" t="s">
        <v>442</v>
      </c>
      <c r="H141" s="165" t="s">
        <v>19</v>
      </c>
      <c r="I141" s="167"/>
      <c r="L141" s="164"/>
      <c r="M141" s="168"/>
      <c r="T141" s="169"/>
      <c r="AT141" s="165" t="s">
        <v>141</v>
      </c>
      <c r="AU141" s="165" t="s">
        <v>81</v>
      </c>
      <c r="AV141" s="14" t="s">
        <v>79</v>
      </c>
      <c r="AW141" s="14" t="s">
        <v>33</v>
      </c>
      <c r="AX141" s="14" t="s">
        <v>72</v>
      </c>
      <c r="AY141" s="165" t="s">
        <v>128</v>
      </c>
    </row>
    <row r="142" spans="2:65" s="12" customFormat="1" ht="12">
      <c r="B142" s="150"/>
      <c r="D142" s="144" t="s">
        <v>141</v>
      </c>
      <c r="E142" s="151" t="s">
        <v>19</v>
      </c>
      <c r="F142" s="152" t="s">
        <v>433</v>
      </c>
      <c r="H142" s="153">
        <v>56.39</v>
      </c>
      <c r="I142" s="154"/>
      <c r="L142" s="150"/>
      <c r="M142" s="155"/>
      <c r="T142" s="156"/>
      <c r="AT142" s="151" t="s">
        <v>141</v>
      </c>
      <c r="AU142" s="151" t="s">
        <v>81</v>
      </c>
      <c r="AV142" s="12" t="s">
        <v>81</v>
      </c>
      <c r="AW142" s="12" t="s">
        <v>33</v>
      </c>
      <c r="AX142" s="12" t="s">
        <v>72</v>
      </c>
      <c r="AY142" s="151" t="s">
        <v>128</v>
      </c>
    </row>
    <row r="143" spans="2:65" s="13" customFormat="1" ht="12">
      <c r="B143" s="157"/>
      <c r="D143" s="144" t="s">
        <v>141</v>
      </c>
      <c r="E143" s="158" t="s">
        <v>19</v>
      </c>
      <c r="F143" s="159" t="s">
        <v>143</v>
      </c>
      <c r="H143" s="160">
        <v>56.39</v>
      </c>
      <c r="I143" s="161"/>
      <c r="L143" s="157"/>
      <c r="M143" s="162"/>
      <c r="T143" s="163"/>
      <c r="AT143" s="158" t="s">
        <v>141</v>
      </c>
      <c r="AU143" s="158" t="s">
        <v>81</v>
      </c>
      <c r="AV143" s="13" t="s">
        <v>135</v>
      </c>
      <c r="AW143" s="13" t="s">
        <v>33</v>
      </c>
      <c r="AX143" s="13" t="s">
        <v>79</v>
      </c>
      <c r="AY143" s="158" t="s">
        <v>128</v>
      </c>
    </row>
    <row r="144" spans="2:65" s="1" customFormat="1" ht="16.5" customHeight="1">
      <c r="B144" s="32"/>
      <c r="C144" s="131" t="s">
        <v>198</v>
      </c>
      <c r="D144" s="131" t="s">
        <v>130</v>
      </c>
      <c r="E144" s="132" t="s">
        <v>199</v>
      </c>
      <c r="F144" s="133" t="s">
        <v>200</v>
      </c>
      <c r="G144" s="134" t="s">
        <v>201</v>
      </c>
      <c r="H144" s="135">
        <v>66.489999999999995</v>
      </c>
      <c r="I144" s="136"/>
      <c r="J144" s="137">
        <f>ROUND(I144*H144,2)</f>
        <v>0</v>
      </c>
      <c r="K144" s="133" t="s">
        <v>19</v>
      </c>
      <c r="L144" s="32"/>
      <c r="M144" s="138" t="s">
        <v>19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135</v>
      </c>
      <c r="AT144" s="142" t="s">
        <v>130</v>
      </c>
      <c r="AU144" s="142" t="s">
        <v>81</v>
      </c>
      <c r="AY144" s="17" t="s">
        <v>128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79</v>
      </c>
      <c r="BK144" s="143">
        <f>ROUND(I144*H144,2)</f>
        <v>0</v>
      </c>
      <c r="BL144" s="17" t="s">
        <v>135</v>
      </c>
      <c r="BM144" s="142" t="s">
        <v>443</v>
      </c>
    </row>
    <row r="145" spans="2:65" s="1" customFormat="1" ht="12">
      <c r="B145" s="32"/>
      <c r="D145" s="144" t="s">
        <v>137</v>
      </c>
      <c r="F145" s="145" t="s">
        <v>203</v>
      </c>
      <c r="I145" s="146"/>
      <c r="L145" s="32"/>
      <c r="M145" s="147"/>
      <c r="T145" s="53"/>
      <c r="AT145" s="17" t="s">
        <v>137</v>
      </c>
      <c r="AU145" s="17" t="s">
        <v>81</v>
      </c>
    </row>
    <row r="146" spans="2:65" s="12" customFormat="1" ht="12">
      <c r="B146" s="150"/>
      <c r="D146" s="144" t="s">
        <v>141</v>
      </c>
      <c r="E146" s="151" t="s">
        <v>19</v>
      </c>
      <c r="F146" s="152" t="s">
        <v>444</v>
      </c>
      <c r="H146" s="153">
        <v>66.489999999999995</v>
      </c>
      <c r="I146" s="154"/>
      <c r="L146" s="150"/>
      <c r="M146" s="155"/>
      <c r="T146" s="156"/>
      <c r="AT146" s="151" t="s">
        <v>141</v>
      </c>
      <c r="AU146" s="151" t="s">
        <v>81</v>
      </c>
      <c r="AV146" s="12" t="s">
        <v>81</v>
      </c>
      <c r="AW146" s="12" t="s">
        <v>33</v>
      </c>
      <c r="AX146" s="12" t="s">
        <v>72</v>
      </c>
      <c r="AY146" s="151" t="s">
        <v>128</v>
      </c>
    </row>
    <row r="147" spans="2:65" s="13" customFormat="1" ht="12">
      <c r="B147" s="157"/>
      <c r="D147" s="144" t="s">
        <v>141</v>
      </c>
      <c r="E147" s="158" t="s">
        <v>19</v>
      </c>
      <c r="F147" s="159" t="s">
        <v>143</v>
      </c>
      <c r="H147" s="160">
        <v>66.489999999999995</v>
      </c>
      <c r="I147" s="161"/>
      <c r="L147" s="157"/>
      <c r="M147" s="162"/>
      <c r="T147" s="163"/>
      <c r="AT147" s="158" t="s">
        <v>141</v>
      </c>
      <c r="AU147" s="158" t="s">
        <v>81</v>
      </c>
      <c r="AV147" s="13" t="s">
        <v>135</v>
      </c>
      <c r="AW147" s="13" t="s">
        <v>33</v>
      </c>
      <c r="AX147" s="13" t="s">
        <v>79</v>
      </c>
      <c r="AY147" s="158" t="s">
        <v>128</v>
      </c>
    </row>
    <row r="148" spans="2:65" s="1" customFormat="1" ht="16.5" customHeight="1">
      <c r="B148" s="32"/>
      <c r="C148" s="131" t="s">
        <v>205</v>
      </c>
      <c r="D148" s="131" t="s">
        <v>130</v>
      </c>
      <c r="E148" s="132" t="s">
        <v>206</v>
      </c>
      <c r="F148" s="133" t="s">
        <v>207</v>
      </c>
      <c r="G148" s="134" t="s">
        <v>133</v>
      </c>
      <c r="H148" s="135">
        <v>13.098000000000001</v>
      </c>
      <c r="I148" s="136"/>
      <c r="J148" s="137">
        <f>ROUND(I148*H148,2)</f>
        <v>0</v>
      </c>
      <c r="K148" s="133" t="s">
        <v>134</v>
      </c>
      <c r="L148" s="32"/>
      <c r="M148" s="138" t="s">
        <v>19</v>
      </c>
      <c r="N148" s="139" t="s">
        <v>43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135</v>
      </c>
      <c r="AT148" s="142" t="s">
        <v>130</v>
      </c>
      <c r="AU148" s="142" t="s">
        <v>81</v>
      </c>
      <c r="AY148" s="17" t="s">
        <v>128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79</v>
      </c>
      <c r="BK148" s="143">
        <f>ROUND(I148*H148,2)</f>
        <v>0</v>
      </c>
      <c r="BL148" s="17" t="s">
        <v>135</v>
      </c>
      <c r="BM148" s="142" t="s">
        <v>445</v>
      </c>
    </row>
    <row r="149" spans="2:65" s="1" customFormat="1" ht="24">
      <c r="B149" s="32"/>
      <c r="D149" s="144" t="s">
        <v>137</v>
      </c>
      <c r="F149" s="145" t="s">
        <v>209</v>
      </c>
      <c r="I149" s="146"/>
      <c r="L149" s="32"/>
      <c r="M149" s="147"/>
      <c r="T149" s="53"/>
      <c r="AT149" s="17" t="s">
        <v>137</v>
      </c>
      <c r="AU149" s="17" t="s">
        <v>81</v>
      </c>
    </row>
    <row r="150" spans="2:65" s="1" customFormat="1" ht="11">
      <c r="B150" s="32"/>
      <c r="D150" s="148" t="s">
        <v>139</v>
      </c>
      <c r="F150" s="149" t="s">
        <v>210</v>
      </c>
      <c r="I150" s="146"/>
      <c r="L150" s="32"/>
      <c r="M150" s="147"/>
      <c r="T150" s="53"/>
      <c r="AT150" s="17" t="s">
        <v>139</v>
      </c>
      <c r="AU150" s="17" t="s">
        <v>81</v>
      </c>
    </row>
    <row r="151" spans="2:65" s="12" customFormat="1" ht="12">
      <c r="B151" s="150"/>
      <c r="D151" s="144" t="s">
        <v>141</v>
      </c>
      <c r="E151" s="151" t="s">
        <v>19</v>
      </c>
      <c r="F151" s="152" t="s">
        <v>211</v>
      </c>
      <c r="H151" s="153">
        <v>2.65</v>
      </c>
      <c r="I151" s="154"/>
      <c r="L151" s="150"/>
      <c r="M151" s="155"/>
      <c r="T151" s="156"/>
      <c r="AT151" s="151" t="s">
        <v>141</v>
      </c>
      <c r="AU151" s="151" t="s">
        <v>81</v>
      </c>
      <c r="AV151" s="12" t="s">
        <v>81</v>
      </c>
      <c r="AW151" s="12" t="s">
        <v>33</v>
      </c>
      <c r="AX151" s="12" t="s">
        <v>72</v>
      </c>
      <c r="AY151" s="151" t="s">
        <v>128</v>
      </c>
    </row>
    <row r="152" spans="2:65" s="12" customFormat="1" ht="12">
      <c r="B152" s="150"/>
      <c r="D152" s="144" t="s">
        <v>141</v>
      </c>
      <c r="E152" s="151" t="s">
        <v>19</v>
      </c>
      <c r="F152" s="152" t="s">
        <v>435</v>
      </c>
      <c r="H152" s="153">
        <v>10.448</v>
      </c>
      <c r="I152" s="154"/>
      <c r="L152" s="150"/>
      <c r="M152" s="155"/>
      <c r="T152" s="156"/>
      <c r="AT152" s="151" t="s">
        <v>141</v>
      </c>
      <c r="AU152" s="151" t="s">
        <v>81</v>
      </c>
      <c r="AV152" s="12" t="s">
        <v>81</v>
      </c>
      <c r="AW152" s="12" t="s">
        <v>33</v>
      </c>
      <c r="AX152" s="12" t="s">
        <v>72</v>
      </c>
      <c r="AY152" s="151" t="s">
        <v>128</v>
      </c>
    </row>
    <row r="153" spans="2:65" s="13" customFormat="1" ht="12">
      <c r="B153" s="157"/>
      <c r="D153" s="144" t="s">
        <v>141</v>
      </c>
      <c r="E153" s="158" t="s">
        <v>19</v>
      </c>
      <c r="F153" s="159" t="s">
        <v>143</v>
      </c>
      <c r="H153" s="160">
        <v>13.098000000000001</v>
      </c>
      <c r="I153" s="161"/>
      <c r="L153" s="157"/>
      <c r="M153" s="162"/>
      <c r="T153" s="163"/>
      <c r="AT153" s="158" t="s">
        <v>141</v>
      </c>
      <c r="AU153" s="158" t="s">
        <v>81</v>
      </c>
      <c r="AV153" s="13" t="s">
        <v>135</v>
      </c>
      <c r="AW153" s="13" t="s">
        <v>33</v>
      </c>
      <c r="AX153" s="13" t="s">
        <v>79</v>
      </c>
      <c r="AY153" s="158" t="s">
        <v>128</v>
      </c>
    </row>
    <row r="154" spans="2:65" s="1" customFormat="1" ht="16.5" customHeight="1">
      <c r="B154" s="32"/>
      <c r="C154" s="131" t="s">
        <v>212</v>
      </c>
      <c r="D154" s="131" t="s">
        <v>130</v>
      </c>
      <c r="E154" s="132" t="s">
        <v>213</v>
      </c>
      <c r="F154" s="133" t="s">
        <v>214</v>
      </c>
      <c r="G154" s="134" t="s">
        <v>133</v>
      </c>
      <c r="H154" s="135">
        <v>7.0979999999999999</v>
      </c>
      <c r="I154" s="136"/>
      <c r="J154" s="137">
        <f>ROUND(I154*H154,2)</f>
        <v>0</v>
      </c>
      <c r="K154" s="133" t="s">
        <v>134</v>
      </c>
      <c r="L154" s="32"/>
      <c r="M154" s="138" t="s">
        <v>19</v>
      </c>
      <c r="N154" s="139" t="s">
        <v>43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135</v>
      </c>
      <c r="AT154" s="142" t="s">
        <v>130</v>
      </c>
      <c r="AU154" s="142" t="s">
        <v>81</v>
      </c>
      <c r="AY154" s="17" t="s">
        <v>128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79</v>
      </c>
      <c r="BK154" s="143">
        <f>ROUND(I154*H154,2)</f>
        <v>0</v>
      </c>
      <c r="BL154" s="17" t="s">
        <v>135</v>
      </c>
      <c r="BM154" s="142" t="s">
        <v>446</v>
      </c>
    </row>
    <row r="155" spans="2:65" s="1" customFormat="1" ht="36">
      <c r="B155" s="32"/>
      <c r="D155" s="144" t="s">
        <v>137</v>
      </c>
      <c r="F155" s="145" t="s">
        <v>216</v>
      </c>
      <c r="I155" s="146"/>
      <c r="L155" s="32"/>
      <c r="M155" s="147"/>
      <c r="T155" s="53"/>
      <c r="AT155" s="17" t="s">
        <v>137</v>
      </c>
      <c r="AU155" s="17" t="s">
        <v>81</v>
      </c>
    </row>
    <row r="156" spans="2:65" s="1" customFormat="1" ht="11">
      <c r="B156" s="32"/>
      <c r="D156" s="148" t="s">
        <v>139</v>
      </c>
      <c r="F156" s="149" t="s">
        <v>217</v>
      </c>
      <c r="I156" s="146"/>
      <c r="L156" s="32"/>
      <c r="M156" s="147"/>
      <c r="T156" s="53"/>
      <c r="AT156" s="17" t="s">
        <v>139</v>
      </c>
      <c r="AU156" s="17" t="s">
        <v>81</v>
      </c>
    </row>
    <row r="157" spans="2:65" s="12" customFormat="1" ht="12">
      <c r="B157" s="150"/>
      <c r="D157" s="144" t="s">
        <v>141</v>
      </c>
      <c r="E157" s="151" t="s">
        <v>19</v>
      </c>
      <c r="F157" s="152" t="s">
        <v>447</v>
      </c>
      <c r="H157" s="153">
        <v>12.35</v>
      </c>
      <c r="I157" s="154"/>
      <c r="L157" s="150"/>
      <c r="M157" s="155"/>
      <c r="T157" s="156"/>
      <c r="AT157" s="151" t="s">
        <v>141</v>
      </c>
      <c r="AU157" s="151" t="s">
        <v>81</v>
      </c>
      <c r="AV157" s="12" t="s">
        <v>81</v>
      </c>
      <c r="AW157" s="12" t="s">
        <v>33</v>
      </c>
      <c r="AX157" s="12" t="s">
        <v>72</v>
      </c>
      <c r="AY157" s="151" t="s">
        <v>128</v>
      </c>
    </row>
    <row r="158" spans="2:65" s="14" customFormat="1" ht="12">
      <c r="B158" s="164"/>
      <c r="D158" s="144" t="s">
        <v>141</v>
      </c>
      <c r="E158" s="165" t="s">
        <v>19</v>
      </c>
      <c r="F158" s="166" t="s">
        <v>219</v>
      </c>
      <c r="H158" s="165" t="s">
        <v>19</v>
      </c>
      <c r="I158" s="167"/>
      <c r="L158" s="164"/>
      <c r="M158" s="168"/>
      <c r="T158" s="169"/>
      <c r="AT158" s="165" t="s">
        <v>141</v>
      </c>
      <c r="AU158" s="165" t="s">
        <v>81</v>
      </c>
      <c r="AV158" s="14" t="s">
        <v>79</v>
      </c>
      <c r="AW158" s="14" t="s">
        <v>33</v>
      </c>
      <c r="AX158" s="14" t="s">
        <v>72</v>
      </c>
      <c r="AY158" s="165" t="s">
        <v>128</v>
      </c>
    </row>
    <row r="159" spans="2:65" s="12" customFormat="1" ht="12">
      <c r="B159" s="150"/>
      <c r="D159" s="144" t="s">
        <v>141</v>
      </c>
      <c r="E159" s="151" t="s">
        <v>19</v>
      </c>
      <c r="F159" s="152" t="s">
        <v>448</v>
      </c>
      <c r="H159" s="153">
        <v>-5.2519999999999998</v>
      </c>
      <c r="I159" s="154"/>
      <c r="L159" s="150"/>
      <c r="M159" s="155"/>
      <c r="T159" s="156"/>
      <c r="AT159" s="151" t="s">
        <v>141</v>
      </c>
      <c r="AU159" s="151" t="s">
        <v>81</v>
      </c>
      <c r="AV159" s="12" t="s">
        <v>81</v>
      </c>
      <c r="AW159" s="12" t="s">
        <v>33</v>
      </c>
      <c r="AX159" s="12" t="s">
        <v>72</v>
      </c>
      <c r="AY159" s="151" t="s">
        <v>128</v>
      </c>
    </row>
    <row r="160" spans="2:65" s="13" customFormat="1" ht="12">
      <c r="B160" s="157"/>
      <c r="D160" s="144" t="s">
        <v>141</v>
      </c>
      <c r="E160" s="158" t="s">
        <v>19</v>
      </c>
      <c r="F160" s="159" t="s">
        <v>143</v>
      </c>
      <c r="H160" s="160">
        <v>7.0979999999999999</v>
      </c>
      <c r="I160" s="161"/>
      <c r="L160" s="157"/>
      <c r="M160" s="162"/>
      <c r="T160" s="163"/>
      <c r="AT160" s="158" t="s">
        <v>141</v>
      </c>
      <c r="AU160" s="158" t="s">
        <v>81</v>
      </c>
      <c r="AV160" s="13" t="s">
        <v>135</v>
      </c>
      <c r="AW160" s="13" t="s">
        <v>33</v>
      </c>
      <c r="AX160" s="13" t="s">
        <v>79</v>
      </c>
      <c r="AY160" s="158" t="s">
        <v>128</v>
      </c>
    </row>
    <row r="161" spans="2:65" s="1" customFormat="1" ht="16.5" customHeight="1">
      <c r="B161" s="32"/>
      <c r="C161" s="170" t="s">
        <v>8</v>
      </c>
      <c r="D161" s="170" t="s">
        <v>221</v>
      </c>
      <c r="E161" s="171" t="s">
        <v>222</v>
      </c>
      <c r="F161" s="172" t="s">
        <v>223</v>
      </c>
      <c r="G161" s="173" t="s">
        <v>201</v>
      </c>
      <c r="H161" s="174">
        <v>14.196</v>
      </c>
      <c r="I161" s="175"/>
      <c r="J161" s="176">
        <f>ROUND(I161*H161,2)</f>
        <v>0</v>
      </c>
      <c r="K161" s="172" t="s">
        <v>134</v>
      </c>
      <c r="L161" s="177"/>
      <c r="M161" s="178" t="s">
        <v>19</v>
      </c>
      <c r="N161" s="179" t="s">
        <v>43</v>
      </c>
      <c r="P161" s="140">
        <f>O161*H161</f>
        <v>0</v>
      </c>
      <c r="Q161" s="140">
        <v>1</v>
      </c>
      <c r="R161" s="140">
        <f>Q161*H161</f>
        <v>14.196</v>
      </c>
      <c r="S161" s="140">
        <v>0</v>
      </c>
      <c r="T161" s="141">
        <f>S161*H161</f>
        <v>0</v>
      </c>
      <c r="AR161" s="142" t="s">
        <v>191</v>
      </c>
      <c r="AT161" s="142" t="s">
        <v>221</v>
      </c>
      <c r="AU161" s="142" t="s">
        <v>81</v>
      </c>
      <c r="AY161" s="17" t="s">
        <v>128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79</v>
      </c>
      <c r="BK161" s="143">
        <f>ROUND(I161*H161,2)</f>
        <v>0</v>
      </c>
      <c r="BL161" s="17" t="s">
        <v>135</v>
      </c>
      <c r="BM161" s="142" t="s">
        <v>449</v>
      </c>
    </row>
    <row r="162" spans="2:65" s="1" customFormat="1" ht="12">
      <c r="B162" s="32"/>
      <c r="D162" s="144" t="s">
        <v>137</v>
      </c>
      <c r="F162" s="145" t="s">
        <v>223</v>
      </c>
      <c r="I162" s="146"/>
      <c r="L162" s="32"/>
      <c r="M162" s="147"/>
      <c r="T162" s="53"/>
      <c r="AT162" s="17" t="s">
        <v>137</v>
      </c>
      <c r="AU162" s="17" t="s">
        <v>81</v>
      </c>
    </row>
    <row r="163" spans="2:65" s="12" customFormat="1" ht="12">
      <c r="B163" s="150"/>
      <c r="D163" s="144" t="s">
        <v>141</v>
      </c>
      <c r="F163" s="152" t="s">
        <v>450</v>
      </c>
      <c r="H163" s="153">
        <v>14.196</v>
      </c>
      <c r="I163" s="154"/>
      <c r="L163" s="150"/>
      <c r="M163" s="155"/>
      <c r="T163" s="156"/>
      <c r="AT163" s="151" t="s">
        <v>141</v>
      </c>
      <c r="AU163" s="151" t="s">
        <v>81</v>
      </c>
      <c r="AV163" s="12" t="s">
        <v>81</v>
      </c>
      <c r="AW163" s="12" t="s">
        <v>4</v>
      </c>
      <c r="AX163" s="12" t="s">
        <v>79</v>
      </c>
      <c r="AY163" s="151" t="s">
        <v>128</v>
      </c>
    </row>
    <row r="164" spans="2:65" s="1" customFormat="1" ht="16.5" customHeight="1">
      <c r="B164" s="32"/>
      <c r="C164" s="131" t="s">
        <v>226</v>
      </c>
      <c r="D164" s="131" t="s">
        <v>130</v>
      </c>
      <c r="E164" s="132" t="s">
        <v>227</v>
      </c>
      <c r="F164" s="133" t="s">
        <v>228</v>
      </c>
      <c r="G164" s="134" t="s">
        <v>229</v>
      </c>
      <c r="H164" s="135">
        <v>41.79</v>
      </c>
      <c r="I164" s="136"/>
      <c r="J164" s="137">
        <f>ROUND(I164*H164,2)</f>
        <v>0</v>
      </c>
      <c r="K164" s="133" t="s">
        <v>134</v>
      </c>
      <c r="L164" s="32"/>
      <c r="M164" s="138" t="s">
        <v>19</v>
      </c>
      <c r="N164" s="139" t="s">
        <v>43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135</v>
      </c>
      <c r="AT164" s="142" t="s">
        <v>130</v>
      </c>
      <c r="AU164" s="142" t="s">
        <v>81</v>
      </c>
      <c r="AY164" s="17" t="s">
        <v>128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79</v>
      </c>
      <c r="BK164" s="143">
        <f>ROUND(I164*H164,2)</f>
        <v>0</v>
      </c>
      <c r="BL164" s="17" t="s">
        <v>135</v>
      </c>
      <c r="BM164" s="142" t="s">
        <v>451</v>
      </c>
    </row>
    <row r="165" spans="2:65" s="1" customFormat="1" ht="12">
      <c r="B165" s="32"/>
      <c r="D165" s="144" t="s">
        <v>137</v>
      </c>
      <c r="F165" s="145" t="s">
        <v>231</v>
      </c>
      <c r="I165" s="146"/>
      <c r="L165" s="32"/>
      <c r="M165" s="147"/>
      <c r="T165" s="53"/>
      <c r="AT165" s="17" t="s">
        <v>137</v>
      </c>
      <c r="AU165" s="17" t="s">
        <v>81</v>
      </c>
    </row>
    <row r="166" spans="2:65" s="1" customFormat="1" ht="11">
      <c r="B166" s="32"/>
      <c r="D166" s="148" t="s">
        <v>139</v>
      </c>
      <c r="F166" s="149" t="s">
        <v>232</v>
      </c>
      <c r="I166" s="146"/>
      <c r="L166" s="32"/>
      <c r="M166" s="147"/>
      <c r="T166" s="53"/>
      <c r="AT166" s="17" t="s">
        <v>139</v>
      </c>
      <c r="AU166" s="17" t="s">
        <v>81</v>
      </c>
    </row>
    <row r="167" spans="2:65" s="12" customFormat="1" ht="12">
      <c r="B167" s="150"/>
      <c r="D167" s="144" t="s">
        <v>141</v>
      </c>
      <c r="E167" s="151" t="s">
        <v>19</v>
      </c>
      <c r="F167" s="152" t="s">
        <v>452</v>
      </c>
      <c r="H167" s="153">
        <v>41.79</v>
      </c>
      <c r="I167" s="154"/>
      <c r="L167" s="150"/>
      <c r="M167" s="155"/>
      <c r="T167" s="156"/>
      <c r="AT167" s="151" t="s">
        <v>141</v>
      </c>
      <c r="AU167" s="151" t="s">
        <v>81</v>
      </c>
      <c r="AV167" s="12" t="s">
        <v>81</v>
      </c>
      <c r="AW167" s="12" t="s">
        <v>33</v>
      </c>
      <c r="AX167" s="12" t="s">
        <v>72</v>
      </c>
      <c r="AY167" s="151" t="s">
        <v>128</v>
      </c>
    </row>
    <row r="168" spans="2:65" s="13" customFormat="1" ht="12">
      <c r="B168" s="157"/>
      <c r="D168" s="144" t="s">
        <v>141</v>
      </c>
      <c r="E168" s="158" t="s">
        <v>19</v>
      </c>
      <c r="F168" s="159" t="s">
        <v>143</v>
      </c>
      <c r="H168" s="160">
        <v>41.79</v>
      </c>
      <c r="I168" s="161"/>
      <c r="L168" s="157"/>
      <c r="M168" s="162"/>
      <c r="T168" s="163"/>
      <c r="AT168" s="158" t="s">
        <v>141</v>
      </c>
      <c r="AU168" s="158" t="s">
        <v>81</v>
      </c>
      <c r="AV168" s="13" t="s">
        <v>135</v>
      </c>
      <c r="AW168" s="13" t="s">
        <v>33</v>
      </c>
      <c r="AX168" s="13" t="s">
        <v>79</v>
      </c>
      <c r="AY168" s="158" t="s">
        <v>128</v>
      </c>
    </row>
    <row r="169" spans="2:65" s="1" customFormat="1" ht="16.5" customHeight="1">
      <c r="B169" s="32"/>
      <c r="C169" s="131" t="s">
        <v>234</v>
      </c>
      <c r="D169" s="131" t="s">
        <v>130</v>
      </c>
      <c r="E169" s="132" t="s">
        <v>235</v>
      </c>
      <c r="F169" s="133" t="s">
        <v>236</v>
      </c>
      <c r="G169" s="134" t="s">
        <v>229</v>
      </c>
      <c r="H169" s="135">
        <v>41.79</v>
      </c>
      <c r="I169" s="136"/>
      <c r="J169" s="137">
        <f>ROUND(I169*H169,2)</f>
        <v>0</v>
      </c>
      <c r="K169" s="133" t="s">
        <v>134</v>
      </c>
      <c r="L169" s="32"/>
      <c r="M169" s="138" t="s">
        <v>19</v>
      </c>
      <c r="N169" s="139" t="s">
        <v>43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135</v>
      </c>
      <c r="AT169" s="142" t="s">
        <v>130</v>
      </c>
      <c r="AU169" s="142" t="s">
        <v>81</v>
      </c>
      <c r="AY169" s="17" t="s">
        <v>128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79</v>
      </c>
      <c r="BK169" s="143">
        <f>ROUND(I169*H169,2)</f>
        <v>0</v>
      </c>
      <c r="BL169" s="17" t="s">
        <v>135</v>
      </c>
      <c r="BM169" s="142" t="s">
        <v>453</v>
      </c>
    </row>
    <row r="170" spans="2:65" s="1" customFormat="1" ht="24">
      <c r="B170" s="32"/>
      <c r="D170" s="144" t="s">
        <v>137</v>
      </c>
      <c r="F170" s="145" t="s">
        <v>238</v>
      </c>
      <c r="I170" s="146"/>
      <c r="L170" s="32"/>
      <c r="M170" s="147"/>
      <c r="T170" s="53"/>
      <c r="AT170" s="17" t="s">
        <v>137</v>
      </c>
      <c r="AU170" s="17" t="s">
        <v>81</v>
      </c>
    </row>
    <row r="171" spans="2:65" s="1" customFormat="1" ht="11">
      <c r="B171" s="32"/>
      <c r="D171" s="148" t="s">
        <v>139</v>
      </c>
      <c r="F171" s="149" t="s">
        <v>239</v>
      </c>
      <c r="I171" s="146"/>
      <c r="L171" s="32"/>
      <c r="M171" s="147"/>
      <c r="T171" s="53"/>
      <c r="AT171" s="17" t="s">
        <v>139</v>
      </c>
      <c r="AU171" s="17" t="s">
        <v>81</v>
      </c>
    </row>
    <row r="172" spans="2:65" s="1" customFormat="1" ht="16.5" customHeight="1">
      <c r="B172" s="32"/>
      <c r="C172" s="170" t="s">
        <v>240</v>
      </c>
      <c r="D172" s="170" t="s">
        <v>221</v>
      </c>
      <c r="E172" s="171" t="s">
        <v>241</v>
      </c>
      <c r="F172" s="172" t="s">
        <v>242</v>
      </c>
      <c r="G172" s="173" t="s">
        <v>243</v>
      </c>
      <c r="H172" s="174">
        <v>0.83599999999999997</v>
      </c>
      <c r="I172" s="175"/>
      <c r="J172" s="176">
        <f>ROUND(I172*H172,2)</f>
        <v>0</v>
      </c>
      <c r="K172" s="172" t="s">
        <v>134</v>
      </c>
      <c r="L172" s="177"/>
      <c r="M172" s="178" t="s">
        <v>19</v>
      </c>
      <c r="N172" s="179" t="s">
        <v>43</v>
      </c>
      <c r="P172" s="140">
        <f>O172*H172</f>
        <v>0</v>
      </c>
      <c r="Q172" s="140">
        <v>1E-3</v>
      </c>
      <c r="R172" s="140">
        <f>Q172*H172</f>
        <v>8.3599999999999994E-4</v>
      </c>
      <c r="S172" s="140">
        <v>0</v>
      </c>
      <c r="T172" s="141">
        <f>S172*H172</f>
        <v>0</v>
      </c>
      <c r="AR172" s="142" t="s">
        <v>191</v>
      </c>
      <c r="AT172" s="142" t="s">
        <v>221</v>
      </c>
      <c r="AU172" s="142" t="s">
        <v>81</v>
      </c>
      <c r="AY172" s="17" t="s">
        <v>128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79</v>
      </c>
      <c r="BK172" s="143">
        <f>ROUND(I172*H172,2)</f>
        <v>0</v>
      </c>
      <c r="BL172" s="17" t="s">
        <v>135</v>
      </c>
      <c r="BM172" s="142" t="s">
        <v>454</v>
      </c>
    </row>
    <row r="173" spans="2:65" s="1" customFormat="1" ht="12">
      <c r="B173" s="32"/>
      <c r="D173" s="144" t="s">
        <v>137</v>
      </c>
      <c r="F173" s="145" t="s">
        <v>242</v>
      </c>
      <c r="I173" s="146"/>
      <c r="L173" s="32"/>
      <c r="M173" s="147"/>
      <c r="T173" s="53"/>
      <c r="AT173" s="17" t="s">
        <v>137</v>
      </c>
      <c r="AU173" s="17" t="s">
        <v>81</v>
      </c>
    </row>
    <row r="174" spans="2:65" s="12" customFormat="1" ht="12">
      <c r="B174" s="150"/>
      <c r="D174" s="144" t="s">
        <v>141</v>
      </c>
      <c r="F174" s="152" t="s">
        <v>455</v>
      </c>
      <c r="H174" s="153">
        <v>0.83599999999999997</v>
      </c>
      <c r="I174" s="154"/>
      <c r="L174" s="150"/>
      <c r="M174" s="155"/>
      <c r="T174" s="156"/>
      <c r="AT174" s="151" t="s">
        <v>141</v>
      </c>
      <c r="AU174" s="151" t="s">
        <v>81</v>
      </c>
      <c r="AV174" s="12" t="s">
        <v>81</v>
      </c>
      <c r="AW174" s="12" t="s">
        <v>4</v>
      </c>
      <c r="AX174" s="12" t="s">
        <v>79</v>
      </c>
      <c r="AY174" s="151" t="s">
        <v>128</v>
      </c>
    </row>
    <row r="175" spans="2:65" s="1" customFormat="1" ht="16.5" customHeight="1">
      <c r="B175" s="32"/>
      <c r="C175" s="131" t="s">
        <v>246</v>
      </c>
      <c r="D175" s="131" t="s">
        <v>130</v>
      </c>
      <c r="E175" s="132" t="s">
        <v>247</v>
      </c>
      <c r="F175" s="133" t="s">
        <v>248</v>
      </c>
      <c r="G175" s="134" t="s">
        <v>229</v>
      </c>
      <c r="H175" s="135">
        <v>112.5</v>
      </c>
      <c r="I175" s="136"/>
      <c r="J175" s="137">
        <f>ROUND(I175*H175,2)</f>
        <v>0</v>
      </c>
      <c r="K175" s="133" t="s">
        <v>134</v>
      </c>
      <c r="L175" s="32"/>
      <c r="M175" s="138" t="s">
        <v>19</v>
      </c>
      <c r="N175" s="139" t="s">
        <v>43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135</v>
      </c>
      <c r="AT175" s="142" t="s">
        <v>130</v>
      </c>
      <c r="AU175" s="142" t="s">
        <v>81</v>
      </c>
      <c r="AY175" s="17" t="s">
        <v>128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79</v>
      </c>
      <c r="BK175" s="143">
        <f>ROUND(I175*H175,2)</f>
        <v>0</v>
      </c>
      <c r="BL175" s="17" t="s">
        <v>135</v>
      </c>
      <c r="BM175" s="142" t="s">
        <v>456</v>
      </c>
    </row>
    <row r="176" spans="2:65" s="1" customFormat="1" ht="12">
      <c r="B176" s="32"/>
      <c r="D176" s="144" t="s">
        <v>137</v>
      </c>
      <c r="F176" s="145" t="s">
        <v>250</v>
      </c>
      <c r="I176" s="146"/>
      <c r="L176" s="32"/>
      <c r="M176" s="147"/>
      <c r="T176" s="53"/>
      <c r="AT176" s="17" t="s">
        <v>137</v>
      </c>
      <c r="AU176" s="17" t="s">
        <v>81</v>
      </c>
    </row>
    <row r="177" spans="2:65" s="1" customFormat="1" ht="11">
      <c r="B177" s="32"/>
      <c r="D177" s="148" t="s">
        <v>139</v>
      </c>
      <c r="F177" s="149" t="s">
        <v>251</v>
      </c>
      <c r="I177" s="146"/>
      <c r="L177" s="32"/>
      <c r="M177" s="147"/>
      <c r="T177" s="53"/>
      <c r="AT177" s="17" t="s">
        <v>139</v>
      </c>
      <c r="AU177" s="17" t="s">
        <v>81</v>
      </c>
    </row>
    <row r="178" spans="2:65" s="12" customFormat="1" ht="12">
      <c r="B178" s="150"/>
      <c r="D178" s="144" t="s">
        <v>141</v>
      </c>
      <c r="E178" s="151" t="s">
        <v>19</v>
      </c>
      <c r="F178" s="152" t="s">
        <v>457</v>
      </c>
      <c r="H178" s="153">
        <v>76.5</v>
      </c>
      <c r="I178" s="154"/>
      <c r="L178" s="150"/>
      <c r="M178" s="155"/>
      <c r="T178" s="156"/>
      <c r="AT178" s="151" t="s">
        <v>141</v>
      </c>
      <c r="AU178" s="151" t="s">
        <v>81</v>
      </c>
      <c r="AV178" s="12" t="s">
        <v>81</v>
      </c>
      <c r="AW178" s="12" t="s">
        <v>33</v>
      </c>
      <c r="AX178" s="12" t="s">
        <v>72</v>
      </c>
      <c r="AY178" s="151" t="s">
        <v>128</v>
      </c>
    </row>
    <row r="179" spans="2:65" s="12" customFormat="1" ht="12">
      <c r="B179" s="150"/>
      <c r="D179" s="144" t="s">
        <v>141</v>
      </c>
      <c r="E179" s="151" t="s">
        <v>19</v>
      </c>
      <c r="F179" s="152" t="s">
        <v>458</v>
      </c>
      <c r="H179" s="153">
        <v>36</v>
      </c>
      <c r="I179" s="154"/>
      <c r="L179" s="150"/>
      <c r="M179" s="155"/>
      <c r="T179" s="156"/>
      <c r="AT179" s="151" t="s">
        <v>141</v>
      </c>
      <c r="AU179" s="151" t="s">
        <v>81</v>
      </c>
      <c r="AV179" s="12" t="s">
        <v>81</v>
      </c>
      <c r="AW179" s="12" t="s">
        <v>33</v>
      </c>
      <c r="AX179" s="12" t="s">
        <v>72</v>
      </c>
      <c r="AY179" s="151" t="s">
        <v>128</v>
      </c>
    </row>
    <row r="180" spans="2:65" s="13" customFormat="1" ht="12">
      <c r="B180" s="157"/>
      <c r="D180" s="144" t="s">
        <v>141</v>
      </c>
      <c r="E180" s="158" t="s">
        <v>19</v>
      </c>
      <c r="F180" s="159" t="s">
        <v>143</v>
      </c>
      <c r="H180" s="160">
        <v>112.5</v>
      </c>
      <c r="I180" s="161"/>
      <c r="L180" s="157"/>
      <c r="M180" s="162"/>
      <c r="T180" s="163"/>
      <c r="AT180" s="158" t="s">
        <v>141</v>
      </c>
      <c r="AU180" s="158" t="s">
        <v>81</v>
      </c>
      <c r="AV180" s="13" t="s">
        <v>135</v>
      </c>
      <c r="AW180" s="13" t="s">
        <v>33</v>
      </c>
      <c r="AX180" s="13" t="s">
        <v>79</v>
      </c>
      <c r="AY180" s="158" t="s">
        <v>128</v>
      </c>
    </row>
    <row r="181" spans="2:65" s="11" customFormat="1" ht="22.75" customHeight="1">
      <c r="B181" s="119"/>
      <c r="D181" s="120" t="s">
        <v>71</v>
      </c>
      <c r="E181" s="129" t="s">
        <v>81</v>
      </c>
      <c r="F181" s="129" t="s">
        <v>253</v>
      </c>
      <c r="I181" s="122"/>
      <c r="J181" s="130">
        <f>BK181</f>
        <v>0</v>
      </c>
      <c r="L181" s="119"/>
      <c r="M181" s="124"/>
      <c r="P181" s="125">
        <f>SUM(P182:P201)</f>
        <v>0</v>
      </c>
      <c r="R181" s="125">
        <f>SUM(R182:R201)</f>
        <v>1.7851750000000002</v>
      </c>
      <c r="T181" s="126">
        <f>SUM(T182:T201)</f>
        <v>0</v>
      </c>
      <c r="AR181" s="120" t="s">
        <v>79</v>
      </c>
      <c r="AT181" s="127" t="s">
        <v>71</v>
      </c>
      <c r="AU181" s="127" t="s">
        <v>79</v>
      </c>
      <c r="AY181" s="120" t="s">
        <v>128</v>
      </c>
      <c r="BK181" s="128">
        <f>SUM(BK182:BK201)</f>
        <v>0</v>
      </c>
    </row>
    <row r="182" spans="2:65" s="1" customFormat="1" ht="16.5" customHeight="1">
      <c r="B182" s="32"/>
      <c r="C182" s="131" t="s">
        <v>254</v>
      </c>
      <c r="D182" s="131" t="s">
        <v>130</v>
      </c>
      <c r="E182" s="132" t="s">
        <v>255</v>
      </c>
      <c r="F182" s="133" t="s">
        <v>256</v>
      </c>
      <c r="G182" s="134" t="s">
        <v>133</v>
      </c>
      <c r="H182" s="135">
        <v>0.13</v>
      </c>
      <c r="I182" s="136"/>
      <c r="J182" s="137">
        <f>ROUND(I182*H182,2)</f>
        <v>0</v>
      </c>
      <c r="K182" s="133" t="s">
        <v>134</v>
      </c>
      <c r="L182" s="32"/>
      <c r="M182" s="138" t="s">
        <v>19</v>
      </c>
      <c r="N182" s="139" t="s">
        <v>43</v>
      </c>
      <c r="P182" s="140">
        <f>O182*H182</f>
        <v>0</v>
      </c>
      <c r="Q182" s="140">
        <v>2.16</v>
      </c>
      <c r="R182" s="140">
        <f>Q182*H182</f>
        <v>0.28080000000000005</v>
      </c>
      <c r="S182" s="140">
        <v>0</v>
      </c>
      <c r="T182" s="141">
        <f>S182*H182</f>
        <v>0</v>
      </c>
      <c r="AR182" s="142" t="s">
        <v>135</v>
      </c>
      <c r="AT182" s="142" t="s">
        <v>130</v>
      </c>
      <c r="AU182" s="142" t="s">
        <v>81</v>
      </c>
      <c r="AY182" s="17" t="s">
        <v>128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79</v>
      </c>
      <c r="BK182" s="143">
        <f>ROUND(I182*H182,2)</f>
        <v>0</v>
      </c>
      <c r="BL182" s="17" t="s">
        <v>135</v>
      </c>
      <c r="BM182" s="142" t="s">
        <v>459</v>
      </c>
    </row>
    <row r="183" spans="2:65" s="1" customFormat="1" ht="12">
      <c r="B183" s="32"/>
      <c r="D183" s="144" t="s">
        <v>137</v>
      </c>
      <c r="F183" s="145" t="s">
        <v>258</v>
      </c>
      <c r="I183" s="146"/>
      <c r="L183" s="32"/>
      <c r="M183" s="147"/>
      <c r="T183" s="53"/>
      <c r="AT183" s="17" t="s">
        <v>137</v>
      </c>
      <c r="AU183" s="17" t="s">
        <v>81</v>
      </c>
    </row>
    <row r="184" spans="2:65" s="1" customFormat="1" ht="11">
      <c r="B184" s="32"/>
      <c r="D184" s="148" t="s">
        <v>139</v>
      </c>
      <c r="F184" s="149" t="s">
        <v>259</v>
      </c>
      <c r="I184" s="146"/>
      <c r="L184" s="32"/>
      <c r="M184" s="147"/>
      <c r="T184" s="53"/>
      <c r="AT184" s="17" t="s">
        <v>139</v>
      </c>
      <c r="AU184" s="17" t="s">
        <v>81</v>
      </c>
    </row>
    <row r="185" spans="2:65" s="12" customFormat="1" ht="12">
      <c r="B185" s="150"/>
      <c r="D185" s="144" t="s">
        <v>141</v>
      </c>
      <c r="E185" s="151" t="s">
        <v>19</v>
      </c>
      <c r="F185" s="152" t="s">
        <v>260</v>
      </c>
      <c r="H185" s="153">
        <v>0.13</v>
      </c>
      <c r="I185" s="154"/>
      <c r="L185" s="150"/>
      <c r="M185" s="155"/>
      <c r="T185" s="156"/>
      <c r="AT185" s="151" t="s">
        <v>141</v>
      </c>
      <c r="AU185" s="151" t="s">
        <v>81</v>
      </c>
      <c r="AV185" s="12" t="s">
        <v>81</v>
      </c>
      <c r="AW185" s="12" t="s">
        <v>33</v>
      </c>
      <c r="AX185" s="12" t="s">
        <v>72</v>
      </c>
      <c r="AY185" s="151" t="s">
        <v>128</v>
      </c>
    </row>
    <row r="186" spans="2:65" s="13" customFormat="1" ht="12">
      <c r="B186" s="157"/>
      <c r="D186" s="144" t="s">
        <v>141</v>
      </c>
      <c r="E186" s="158" t="s">
        <v>19</v>
      </c>
      <c r="F186" s="159" t="s">
        <v>143</v>
      </c>
      <c r="H186" s="160">
        <v>0.13</v>
      </c>
      <c r="I186" s="161"/>
      <c r="L186" s="157"/>
      <c r="M186" s="162"/>
      <c r="T186" s="163"/>
      <c r="AT186" s="158" t="s">
        <v>141</v>
      </c>
      <c r="AU186" s="158" t="s">
        <v>81</v>
      </c>
      <c r="AV186" s="13" t="s">
        <v>135</v>
      </c>
      <c r="AW186" s="13" t="s">
        <v>33</v>
      </c>
      <c r="AX186" s="13" t="s">
        <v>79</v>
      </c>
      <c r="AY186" s="158" t="s">
        <v>128</v>
      </c>
    </row>
    <row r="187" spans="2:65" s="1" customFormat="1" ht="16.5" customHeight="1">
      <c r="B187" s="32"/>
      <c r="C187" s="131" t="s">
        <v>261</v>
      </c>
      <c r="D187" s="131" t="s">
        <v>130</v>
      </c>
      <c r="E187" s="132" t="s">
        <v>262</v>
      </c>
      <c r="F187" s="133" t="s">
        <v>263</v>
      </c>
      <c r="G187" s="134" t="s">
        <v>133</v>
      </c>
      <c r="H187" s="135">
        <v>0.65</v>
      </c>
      <c r="I187" s="136"/>
      <c r="J187" s="137">
        <f>ROUND(I187*H187,2)</f>
        <v>0</v>
      </c>
      <c r="K187" s="133" t="s">
        <v>134</v>
      </c>
      <c r="L187" s="32"/>
      <c r="M187" s="138" t="s">
        <v>19</v>
      </c>
      <c r="N187" s="139" t="s">
        <v>43</v>
      </c>
      <c r="P187" s="140">
        <f>O187*H187</f>
        <v>0</v>
      </c>
      <c r="Q187" s="140">
        <v>2.3010199999999998</v>
      </c>
      <c r="R187" s="140">
        <f>Q187*H187</f>
        <v>1.495663</v>
      </c>
      <c r="S187" s="140">
        <v>0</v>
      </c>
      <c r="T187" s="141">
        <f>S187*H187</f>
        <v>0</v>
      </c>
      <c r="AR187" s="142" t="s">
        <v>135</v>
      </c>
      <c r="AT187" s="142" t="s">
        <v>130</v>
      </c>
      <c r="AU187" s="142" t="s">
        <v>81</v>
      </c>
      <c r="AY187" s="17" t="s">
        <v>128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79</v>
      </c>
      <c r="BK187" s="143">
        <f>ROUND(I187*H187,2)</f>
        <v>0</v>
      </c>
      <c r="BL187" s="17" t="s">
        <v>135</v>
      </c>
      <c r="BM187" s="142" t="s">
        <v>460</v>
      </c>
    </row>
    <row r="188" spans="2:65" s="1" customFormat="1" ht="12">
      <c r="B188" s="32"/>
      <c r="D188" s="144" t="s">
        <v>137</v>
      </c>
      <c r="F188" s="145" t="s">
        <v>265</v>
      </c>
      <c r="I188" s="146"/>
      <c r="L188" s="32"/>
      <c r="M188" s="147"/>
      <c r="T188" s="53"/>
      <c r="AT188" s="17" t="s">
        <v>137</v>
      </c>
      <c r="AU188" s="17" t="s">
        <v>81</v>
      </c>
    </row>
    <row r="189" spans="2:65" s="1" customFormat="1" ht="11">
      <c r="B189" s="32"/>
      <c r="D189" s="148" t="s">
        <v>139</v>
      </c>
      <c r="F189" s="149" t="s">
        <v>266</v>
      </c>
      <c r="I189" s="146"/>
      <c r="L189" s="32"/>
      <c r="M189" s="147"/>
      <c r="T189" s="53"/>
      <c r="AT189" s="17" t="s">
        <v>139</v>
      </c>
      <c r="AU189" s="17" t="s">
        <v>81</v>
      </c>
    </row>
    <row r="190" spans="2:65" s="12" customFormat="1" ht="12">
      <c r="B190" s="150"/>
      <c r="D190" s="144" t="s">
        <v>141</v>
      </c>
      <c r="E190" s="151" t="s">
        <v>19</v>
      </c>
      <c r="F190" s="152" t="s">
        <v>267</v>
      </c>
      <c r="H190" s="153">
        <v>0.65</v>
      </c>
      <c r="I190" s="154"/>
      <c r="L190" s="150"/>
      <c r="M190" s="155"/>
      <c r="T190" s="156"/>
      <c r="AT190" s="151" t="s">
        <v>141</v>
      </c>
      <c r="AU190" s="151" t="s">
        <v>81</v>
      </c>
      <c r="AV190" s="12" t="s">
        <v>81</v>
      </c>
      <c r="AW190" s="12" t="s">
        <v>33</v>
      </c>
      <c r="AX190" s="12" t="s">
        <v>72</v>
      </c>
      <c r="AY190" s="151" t="s">
        <v>128</v>
      </c>
    </row>
    <row r="191" spans="2:65" s="13" customFormat="1" ht="12">
      <c r="B191" s="157"/>
      <c r="D191" s="144" t="s">
        <v>141</v>
      </c>
      <c r="E191" s="158" t="s">
        <v>19</v>
      </c>
      <c r="F191" s="159" t="s">
        <v>143</v>
      </c>
      <c r="H191" s="160">
        <v>0.65</v>
      </c>
      <c r="I191" s="161"/>
      <c r="L191" s="157"/>
      <c r="M191" s="162"/>
      <c r="T191" s="163"/>
      <c r="AT191" s="158" t="s">
        <v>141</v>
      </c>
      <c r="AU191" s="158" t="s">
        <v>81</v>
      </c>
      <c r="AV191" s="13" t="s">
        <v>135</v>
      </c>
      <c r="AW191" s="13" t="s">
        <v>33</v>
      </c>
      <c r="AX191" s="13" t="s">
        <v>79</v>
      </c>
      <c r="AY191" s="158" t="s">
        <v>128</v>
      </c>
    </row>
    <row r="192" spans="2:65" s="1" customFormat="1" ht="16.5" customHeight="1">
      <c r="B192" s="32"/>
      <c r="C192" s="131" t="s">
        <v>268</v>
      </c>
      <c r="D192" s="131" t="s">
        <v>130</v>
      </c>
      <c r="E192" s="132" t="s">
        <v>269</v>
      </c>
      <c r="F192" s="133" t="s">
        <v>270</v>
      </c>
      <c r="G192" s="134" t="s">
        <v>229</v>
      </c>
      <c r="H192" s="135">
        <v>3.3</v>
      </c>
      <c r="I192" s="136"/>
      <c r="J192" s="137">
        <f>ROUND(I192*H192,2)</f>
        <v>0</v>
      </c>
      <c r="K192" s="133" t="s">
        <v>134</v>
      </c>
      <c r="L192" s="32"/>
      <c r="M192" s="138" t="s">
        <v>19</v>
      </c>
      <c r="N192" s="139" t="s">
        <v>43</v>
      </c>
      <c r="P192" s="140">
        <f>O192*H192</f>
        <v>0</v>
      </c>
      <c r="Q192" s="140">
        <v>2.64E-3</v>
      </c>
      <c r="R192" s="140">
        <f>Q192*H192</f>
        <v>8.7119999999999993E-3</v>
      </c>
      <c r="S192" s="140">
        <v>0</v>
      </c>
      <c r="T192" s="141">
        <f>S192*H192</f>
        <v>0</v>
      </c>
      <c r="AR192" s="142" t="s">
        <v>135</v>
      </c>
      <c r="AT192" s="142" t="s">
        <v>130</v>
      </c>
      <c r="AU192" s="142" t="s">
        <v>81</v>
      </c>
      <c r="AY192" s="17" t="s">
        <v>128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79</v>
      </c>
      <c r="BK192" s="143">
        <f>ROUND(I192*H192,2)</f>
        <v>0</v>
      </c>
      <c r="BL192" s="17" t="s">
        <v>135</v>
      </c>
      <c r="BM192" s="142" t="s">
        <v>461</v>
      </c>
    </row>
    <row r="193" spans="2:65" s="1" customFormat="1" ht="12">
      <c r="B193" s="32"/>
      <c r="D193" s="144" t="s">
        <v>137</v>
      </c>
      <c r="F193" s="145" t="s">
        <v>272</v>
      </c>
      <c r="I193" s="146"/>
      <c r="L193" s="32"/>
      <c r="M193" s="147"/>
      <c r="T193" s="53"/>
      <c r="AT193" s="17" t="s">
        <v>137</v>
      </c>
      <c r="AU193" s="17" t="s">
        <v>81</v>
      </c>
    </row>
    <row r="194" spans="2:65" s="1" customFormat="1" ht="11">
      <c r="B194" s="32"/>
      <c r="D194" s="148" t="s">
        <v>139</v>
      </c>
      <c r="F194" s="149" t="s">
        <v>273</v>
      </c>
      <c r="I194" s="146"/>
      <c r="L194" s="32"/>
      <c r="M194" s="147"/>
      <c r="T194" s="53"/>
      <c r="AT194" s="17" t="s">
        <v>139</v>
      </c>
      <c r="AU194" s="17" t="s">
        <v>81</v>
      </c>
    </row>
    <row r="195" spans="2:65" s="12" customFormat="1" ht="12">
      <c r="B195" s="150"/>
      <c r="D195" s="144" t="s">
        <v>141</v>
      </c>
      <c r="E195" s="151" t="s">
        <v>19</v>
      </c>
      <c r="F195" s="152" t="s">
        <v>274</v>
      </c>
      <c r="H195" s="153">
        <v>3.3</v>
      </c>
      <c r="I195" s="154"/>
      <c r="L195" s="150"/>
      <c r="M195" s="155"/>
      <c r="T195" s="156"/>
      <c r="AT195" s="151" t="s">
        <v>141</v>
      </c>
      <c r="AU195" s="151" t="s">
        <v>81</v>
      </c>
      <c r="AV195" s="12" t="s">
        <v>81</v>
      </c>
      <c r="AW195" s="12" t="s">
        <v>33</v>
      </c>
      <c r="AX195" s="12" t="s">
        <v>72</v>
      </c>
      <c r="AY195" s="151" t="s">
        <v>128</v>
      </c>
    </row>
    <row r="196" spans="2:65" s="13" customFormat="1" ht="12">
      <c r="B196" s="157"/>
      <c r="D196" s="144" t="s">
        <v>141</v>
      </c>
      <c r="E196" s="158" t="s">
        <v>19</v>
      </c>
      <c r="F196" s="159" t="s">
        <v>143</v>
      </c>
      <c r="H196" s="160">
        <v>3.3</v>
      </c>
      <c r="I196" s="161"/>
      <c r="L196" s="157"/>
      <c r="M196" s="162"/>
      <c r="T196" s="163"/>
      <c r="AT196" s="158" t="s">
        <v>141</v>
      </c>
      <c r="AU196" s="158" t="s">
        <v>81</v>
      </c>
      <c r="AV196" s="13" t="s">
        <v>135</v>
      </c>
      <c r="AW196" s="13" t="s">
        <v>33</v>
      </c>
      <c r="AX196" s="13" t="s">
        <v>79</v>
      </c>
      <c r="AY196" s="158" t="s">
        <v>128</v>
      </c>
    </row>
    <row r="197" spans="2:65" s="1" customFormat="1" ht="16.5" customHeight="1">
      <c r="B197" s="32"/>
      <c r="C197" s="131" t="s">
        <v>275</v>
      </c>
      <c r="D197" s="131" t="s">
        <v>130</v>
      </c>
      <c r="E197" s="132" t="s">
        <v>276</v>
      </c>
      <c r="F197" s="133" t="s">
        <v>277</v>
      </c>
      <c r="G197" s="134" t="s">
        <v>229</v>
      </c>
      <c r="H197" s="135">
        <v>3.3</v>
      </c>
      <c r="I197" s="136"/>
      <c r="J197" s="137">
        <f>ROUND(I197*H197,2)</f>
        <v>0</v>
      </c>
      <c r="K197" s="133" t="s">
        <v>134</v>
      </c>
      <c r="L197" s="32"/>
      <c r="M197" s="138" t="s">
        <v>19</v>
      </c>
      <c r="N197" s="139" t="s">
        <v>43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135</v>
      </c>
      <c r="AT197" s="142" t="s">
        <v>130</v>
      </c>
      <c r="AU197" s="142" t="s">
        <v>81</v>
      </c>
      <c r="AY197" s="17" t="s">
        <v>128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79</v>
      </c>
      <c r="BK197" s="143">
        <f>ROUND(I197*H197,2)</f>
        <v>0</v>
      </c>
      <c r="BL197" s="17" t="s">
        <v>135</v>
      </c>
      <c r="BM197" s="142" t="s">
        <v>462</v>
      </c>
    </row>
    <row r="198" spans="2:65" s="1" customFormat="1" ht="12">
      <c r="B198" s="32"/>
      <c r="D198" s="144" t="s">
        <v>137</v>
      </c>
      <c r="F198" s="145" t="s">
        <v>279</v>
      </c>
      <c r="I198" s="146"/>
      <c r="L198" s="32"/>
      <c r="M198" s="147"/>
      <c r="T198" s="53"/>
      <c r="AT198" s="17" t="s">
        <v>137</v>
      </c>
      <c r="AU198" s="17" t="s">
        <v>81</v>
      </c>
    </row>
    <row r="199" spans="2:65" s="1" customFormat="1" ht="11">
      <c r="B199" s="32"/>
      <c r="D199" s="148" t="s">
        <v>139</v>
      </c>
      <c r="F199" s="149" t="s">
        <v>280</v>
      </c>
      <c r="I199" s="146"/>
      <c r="L199" s="32"/>
      <c r="M199" s="147"/>
      <c r="T199" s="53"/>
      <c r="AT199" s="17" t="s">
        <v>139</v>
      </c>
      <c r="AU199" s="17" t="s">
        <v>81</v>
      </c>
    </row>
    <row r="200" spans="2:65" s="12" customFormat="1" ht="12">
      <c r="B200" s="150"/>
      <c r="D200" s="144" t="s">
        <v>141</v>
      </c>
      <c r="E200" s="151" t="s">
        <v>19</v>
      </c>
      <c r="F200" s="152" t="s">
        <v>274</v>
      </c>
      <c r="H200" s="153">
        <v>3.3</v>
      </c>
      <c r="I200" s="154"/>
      <c r="L200" s="150"/>
      <c r="M200" s="155"/>
      <c r="T200" s="156"/>
      <c r="AT200" s="151" t="s">
        <v>141</v>
      </c>
      <c r="AU200" s="151" t="s">
        <v>81</v>
      </c>
      <c r="AV200" s="12" t="s">
        <v>81</v>
      </c>
      <c r="AW200" s="12" t="s">
        <v>33</v>
      </c>
      <c r="AX200" s="12" t="s">
        <v>72</v>
      </c>
      <c r="AY200" s="151" t="s">
        <v>128</v>
      </c>
    </row>
    <row r="201" spans="2:65" s="13" customFormat="1" ht="12">
      <c r="B201" s="157"/>
      <c r="D201" s="144" t="s">
        <v>141</v>
      </c>
      <c r="E201" s="158" t="s">
        <v>19</v>
      </c>
      <c r="F201" s="159" t="s">
        <v>143</v>
      </c>
      <c r="H201" s="160">
        <v>3.3</v>
      </c>
      <c r="I201" s="161"/>
      <c r="L201" s="157"/>
      <c r="M201" s="162"/>
      <c r="T201" s="163"/>
      <c r="AT201" s="158" t="s">
        <v>141</v>
      </c>
      <c r="AU201" s="158" t="s">
        <v>81</v>
      </c>
      <c r="AV201" s="13" t="s">
        <v>135</v>
      </c>
      <c r="AW201" s="13" t="s">
        <v>33</v>
      </c>
      <c r="AX201" s="13" t="s">
        <v>79</v>
      </c>
      <c r="AY201" s="158" t="s">
        <v>128</v>
      </c>
    </row>
    <row r="202" spans="2:65" s="11" customFormat="1" ht="22.75" customHeight="1">
      <c r="B202" s="119"/>
      <c r="D202" s="120" t="s">
        <v>71</v>
      </c>
      <c r="E202" s="129" t="s">
        <v>135</v>
      </c>
      <c r="F202" s="129" t="s">
        <v>281</v>
      </c>
      <c r="I202" s="122"/>
      <c r="J202" s="130">
        <f>BK202</f>
        <v>0</v>
      </c>
      <c r="L202" s="119"/>
      <c r="M202" s="124"/>
      <c r="P202" s="125">
        <f>SUM(P203:P207)</f>
        <v>0</v>
      </c>
      <c r="R202" s="125">
        <f>SUM(R203:R207)</f>
        <v>4.6702019000000004</v>
      </c>
      <c r="T202" s="126">
        <f>SUM(T203:T207)</f>
        <v>0</v>
      </c>
      <c r="AR202" s="120" t="s">
        <v>79</v>
      </c>
      <c r="AT202" s="127" t="s">
        <v>71</v>
      </c>
      <c r="AU202" s="127" t="s">
        <v>79</v>
      </c>
      <c r="AY202" s="120" t="s">
        <v>128</v>
      </c>
      <c r="BK202" s="128">
        <f>SUM(BK203:BK207)</f>
        <v>0</v>
      </c>
    </row>
    <row r="203" spans="2:65" s="1" customFormat="1" ht="16.5" customHeight="1">
      <c r="B203" s="32"/>
      <c r="C203" s="131" t="s">
        <v>7</v>
      </c>
      <c r="D203" s="131" t="s">
        <v>130</v>
      </c>
      <c r="E203" s="132" t="s">
        <v>282</v>
      </c>
      <c r="F203" s="133" t="s">
        <v>283</v>
      </c>
      <c r="G203" s="134" t="s">
        <v>133</v>
      </c>
      <c r="H203" s="135">
        <v>2.4700000000000002</v>
      </c>
      <c r="I203" s="136"/>
      <c r="J203" s="137">
        <f>ROUND(I203*H203,2)</f>
        <v>0</v>
      </c>
      <c r="K203" s="133" t="s">
        <v>134</v>
      </c>
      <c r="L203" s="32"/>
      <c r="M203" s="138" t="s">
        <v>19</v>
      </c>
      <c r="N203" s="139" t="s">
        <v>43</v>
      </c>
      <c r="P203" s="140">
        <f>O203*H203</f>
        <v>0</v>
      </c>
      <c r="Q203" s="140">
        <v>1.8907700000000001</v>
      </c>
      <c r="R203" s="140">
        <f>Q203*H203</f>
        <v>4.6702019000000004</v>
      </c>
      <c r="S203" s="140">
        <v>0</v>
      </c>
      <c r="T203" s="141">
        <f>S203*H203</f>
        <v>0</v>
      </c>
      <c r="AR203" s="142" t="s">
        <v>135</v>
      </c>
      <c r="AT203" s="142" t="s">
        <v>130</v>
      </c>
      <c r="AU203" s="142" t="s">
        <v>81</v>
      </c>
      <c r="AY203" s="17" t="s">
        <v>128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79</v>
      </c>
      <c r="BK203" s="143">
        <f>ROUND(I203*H203,2)</f>
        <v>0</v>
      </c>
      <c r="BL203" s="17" t="s">
        <v>135</v>
      </c>
      <c r="BM203" s="142" t="s">
        <v>463</v>
      </c>
    </row>
    <row r="204" spans="2:65" s="1" customFormat="1" ht="12">
      <c r="B204" s="32"/>
      <c r="D204" s="144" t="s">
        <v>137</v>
      </c>
      <c r="F204" s="145" t="s">
        <v>285</v>
      </c>
      <c r="I204" s="146"/>
      <c r="L204" s="32"/>
      <c r="M204" s="147"/>
      <c r="T204" s="53"/>
      <c r="AT204" s="17" t="s">
        <v>137</v>
      </c>
      <c r="AU204" s="17" t="s">
        <v>81</v>
      </c>
    </row>
    <row r="205" spans="2:65" s="1" customFormat="1" ht="11">
      <c r="B205" s="32"/>
      <c r="D205" s="148" t="s">
        <v>139</v>
      </c>
      <c r="F205" s="149" t="s">
        <v>286</v>
      </c>
      <c r="I205" s="146"/>
      <c r="L205" s="32"/>
      <c r="M205" s="147"/>
      <c r="T205" s="53"/>
      <c r="AT205" s="17" t="s">
        <v>139</v>
      </c>
      <c r="AU205" s="17" t="s">
        <v>81</v>
      </c>
    </row>
    <row r="206" spans="2:65" s="12" customFormat="1" ht="12">
      <c r="B206" s="150"/>
      <c r="D206" s="144" t="s">
        <v>141</v>
      </c>
      <c r="E206" s="151" t="s">
        <v>19</v>
      </c>
      <c r="F206" s="152" t="s">
        <v>464</v>
      </c>
      <c r="H206" s="153">
        <v>2.4700000000000002</v>
      </c>
      <c r="I206" s="154"/>
      <c r="L206" s="150"/>
      <c r="M206" s="155"/>
      <c r="T206" s="156"/>
      <c r="AT206" s="151" t="s">
        <v>141</v>
      </c>
      <c r="AU206" s="151" t="s">
        <v>81</v>
      </c>
      <c r="AV206" s="12" t="s">
        <v>81</v>
      </c>
      <c r="AW206" s="12" t="s">
        <v>33</v>
      </c>
      <c r="AX206" s="12" t="s">
        <v>72</v>
      </c>
      <c r="AY206" s="151" t="s">
        <v>128</v>
      </c>
    </row>
    <row r="207" spans="2:65" s="13" customFormat="1" ht="12">
      <c r="B207" s="157"/>
      <c r="D207" s="144" t="s">
        <v>141</v>
      </c>
      <c r="E207" s="158" t="s">
        <v>19</v>
      </c>
      <c r="F207" s="159" t="s">
        <v>143</v>
      </c>
      <c r="H207" s="160">
        <v>2.4700000000000002</v>
      </c>
      <c r="I207" s="161"/>
      <c r="L207" s="157"/>
      <c r="M207" s="162"/>
      <c r="T207" s="163"/>
      <c r="AT207" s="158" t="s">
        <v>141</v>
      </c>
      <c r="AU207" s="158" t="s">
        <v>81</v>
      </c>
      <c r="AV207" s="13" t="s">
        <v>135</v>
      </c>
      <c r="AW207" s="13" t="s">
        <v>33</v>
      </c>
      <c r="AX207" s="13" t="s">
        <v>79</v>
      </c>
      <c r="AY207" s="158" t="s">
        <v>128</v>
      </c>
    </row>
    <row r="208" spans="2:65" s="11" customFormat="1" ht="22.75" customHeight="1">
      <c r="B208" s="119"/>
      <c r="D208" s="120" t="s">
        <v>71</v>
      </c>
      <c r="E208" s="129" t="s">
        <v>165</v>
      </c>
      <c r="F208" s="129" t="s">
        <v>288</v>
      </c>
      <c r="I208" s="122"/>
      <c r="J208" s="130">
        <f>BK208</f>
        <v>0</v>
      </c>
      <c r="L208" s="119"/>
      <c r="M208" s="124"/>
      <c r="P208" s="125">
        <f>SUM(P209:P239)</f>
        <v>0</v>
      </c>
      <c r="R208" s="125">
        <f>SUM(R209:R239)</f>
        <v>109.14400500000001</v>
      </c>
      <c r="T208" s="126">
        <f>SUM(T209:T239)</f>
        <v>0</v>
      </c>
      <c r="AR208" s="120" t="s">
        <v>79</v>
      </c>
      <c r="AT208" s="127" t="s">
        <v>71</v>
      </c>
      <c r="AU208" s="127" t="s">
        <v>79</v>
      </c>
      <c r="AY208" s="120" t="s">
        <v>128</v>
      </c>
      <c r="BK208" s="128">
        <f>SUM(BK209:BK239)</f>
        <v>0</v>
      </c>
    </row>
    <row r="209" spans="2:65" s="1" customFormat="1" ht="16.5" customHeight="1">
      <c r="B209" s="32"/>
      <c r="C209" s="131" t="s">
        <v>289</v>
      </c>
      <c r="D209" s="131" t="s">
        <v>130</v>
      </c>
      <c r="E209" s="132" t="s">
        <v>290</v>
      </c>
      <c r="F209" s="133" t="s">
        <v>291</v>
      </c>
      <c r="G209" s="134" t="s">
        <v>229</v>
      </c>
      <c r="H209" s="135">
        <v>112.5</v>
      </c>
      <c r="I209" s="136"/>
      <c r="J209" s="137">
        <f>ROUND(I209*H209,2)</f>
        <v>0</v>
      </c>
      <c r="K209" s="133" t="s">
        <v>134</v>
      </c>
      <c r="L209" s="32"/>
      <c r="M209" s="138" t="s">
        <v>19</v>
      </c>
      <c r="N209" s="139" t="s">
        <v>43</v>
      </c>
      <c r="P209" s="140">
        <f>O209*H209</f>
        <v>0</v>
      </c>
      <c r="Q209" s="140">
        <v>0.34499999999999997</v>
      </c>
      <c r="R209" s="140">
        <f>Q209*H209</f>
        <v>38.8125</v>
      </c>
      <c r="S209" s="140">
        <v>0</v>
      </c>
      <c r="T209" s="141">
        <f>S209*H209</f>
        <v>0</v>
      </c>
      <c r="AR209" s="142" t="s">
        <v>135</v>
      </c>
      <c r="AT209" s="142" t="s">
        <v>130</v>
      </c>
      <c r="AU209" s="142" t="s">
        <v>81</v>
      </c>
      <c r="AY209" s="17" t="s">
        <v>128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79</v>
      </c>
      <c r="BK209" s="143">
        <f>ROUND(I209*H209,2)</f>
        <v>0</v>
      </c>
      <c r="BL209" s="17" t="s">
        <v>135</v>
      </c>
      <c r="BM209" s="142" t="s">
        <v>465</v>
      </c>
    </row>
    <row r="210" spans="2:65" s="1" customFormat="1" ht="12">
      <c r="B210" s="32"/>
      <c r="D210" s="144" t="s">
        <v>137</v>
      </c>
      <c r="F210" s="145" t="s">
        <v>293</v>
      </c>
      <c r="I210" s="146"/>
      <c r="L210" s="32"/>
      <c r="M210" s="147"/>
      <c r="T210" s="53"/>
      <c r="AT210" s="17" t="s">
        <v>137</v>
      </c>
      <c r="AU210" s="17" t="s">
        <v>81</v>
      </c>
    </row>
    <row r="211" spans="2:65" s="1" customFormat="1" ht="11">
      <c r="B211" s="32"/>
      <c r="D211" s="148" t="s">
        <v>139</v>
      </c>
      <c r="F211" s="149" t="s">
        <v>294</v>
      </c>
      <c r="I211" s="146"/>
      <c r="L211" s="32"/>
      <c r="M211" s="147"/>
      <c r="T211" s="53"/>
      <c r="AT211" s="17" t="s">
        <v>139</v>
      </c>
      <c r="AU211" s="17" t="s">
        <v>81</v>
      </c>
    </row>
    <row r="212" spans="2:65" s="12" customFormat="1" ht="12">
      <c r="B212" s="150"/>
      <c r="D212" s="144" t="s">
        <v>141</v>
      </c>
      <c r="E212" s="151" t="s">
        <v>19</v>
      </c>
      <c r="F212" s="152" t="s">
        <v>457</v>
      </c>
      <c r="H212" s="153">
        <v>76.5</v>
      </c>
      <c r="I212" s="154"/>
      <c r="L212" s="150"/>
      <c r="M212" s="155"/>
      <c r="T212" s="156"/>
      <c r="AT212" s="151" t="s">
        <v>141</v>
      </c>
      <c r="AU212" s="151" t="s">
        <v>81</v>
      </c>
      <c r="AV212" s="12" t="s">
        <v>81</v>
      </c>
      <c r="AW212" s="12" t="s">
        <v>33</v>
      </c>
      <c r="AX212" s="12" t="s">
        <v>72</v>
      </c>
      <c r="AY212" s="151" t="s">
        <v>128</v>
      </c>
    </row>
    <row r="213" spans="2:65" s="12" customFormat="1" ht="12">
      <c r="B213" s="150"/>
      <c r="D213" s="144" t="s">
        <v>141</v>
      </c>
      <c r="E213" s="151" t="s">
        <v>19</v>
      </c>
      <c r="F213" s="152" t="s">
        <v>458</v>
      </c>
      <c r="H213" s="153">
        <v>36</v>
      </c>
      <c r="I213" s="154"/>
      <c r="L213" s="150"/>
      <c r="M213" s="155"/>
      <c r="T213" s="156"/>
      <c r="AT213" s="151" t="s">
        <v>141</v>
      </c>
      <c r="AU213" s="151" t="s">
        <v>81</v>
      </c>
      <c r="AV213" s="12" t="s">
        <v>81</v>
      </c>
      <c r="AW213" s="12" t="s">
        <v>33</v>
      </c>
      <c r="AX213" s="12" t="s">
        <v>72</v>
      </c>
      <c r="AY213" s="151" t="s">
        <v>128</v>
      </c>
    </row>
    <row r="214" spans="2:65" s="13" customFormat="1" ht="12">
      <c r="B214" s="157"/>
      <c r="D214" s="144" t="s">
        <v>141</v>
      </c>
      <c r="E214" s="158" t="s">
        <v>19</v>
      </c>
      <c r="F214" s="159" t="s">
        <v>143</v>
      </c>
      <c r="H214" s="160">
        <v>112.5</v>
      </c>
      <c r="I214" s="161"/>
      <c r="L214" s="157"/>
      <c r="M214" s="162"/>
      <c r="T214" s="163"/>
      <c r="AT214" s="158" t="s">
        <v>141</v>
      </c>
      <c r="AU214" s="158" t="s">
        <v>81</v>
      </c>
      <c r="AV214" s="13" t="s">
        <v>135</v>
      </c>
      <c r="AW214" s="13" t="s">
        <v>33</v>
      </c>
      <c r="AX214" s="13" t="s">
        <v>79</v>
      </c>
      <c r="AY214" s="158" t="s">
        <v>128</v>
      </c>
    </row>
    <row r="215" spans="2:65" s="1" customFormat="1" ht="16.5" customHeight="1">
      <c r="B215" s="32"/>
      <c r="C215" s="131" t="s">
        <v>295</v>
      </c>
      <c r="D215" s="131" t="s">
        <v>130</v>
      </c>
      <c r="E215" s="132" t="s">
        <v>296</v>
      </c>
      <c r="F215" s="133" t="s">
        <v>297</v>
      </c>
      <c r="G215" s="134" t="s">
        <v>229</v>
      </c>
      <c r="H215" s="135">
        <v>112.5</v>
      </c>
      <c r="I215" s="136"/>
      <c r="J215" s="137">
        <f>ROUND(I215*H215,2)</f>
        <v>0</v>
      </c>
      <c r="K215" s="133" t="s">
        <v>134</v>
      </c>
      <c r="L215" s="32"/>
      <c r="M215" s="138" t="s">
        <v>19</v>
      </c>
      <c r="N215" s="139" t="s">
        <v>43</v>
      </c>
      <c r="P215" s="140">
        <f>O215*H215</f>
        <v>0</v>
      </c>
      <c r="Q215" s="140">
        <v>0.37190000000000001</v>
      </c>
      <c r="R215" s="140">
        <f>Q215*H215</f>
        <v>41.838749999999997</v>
      </c>
      <c r="S215" s="140">
        <v>0</v>
      </c>
      <c r="T215" s="141">
        <f>S215*H215</f>
        <v>0</v>
      </c>
      <c r="AR215" s="142" t="s">
        <v>135</v>
      </c>
      <c r="AT215" s="142" t="s">
        <v>130</v>
      </c>
      <c r="AU215" s="142" t="s">
        <v>81</v>
      </c>
      <c r="AY215" s="17" t="s">
        <v>128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79</v>
      </c>
      <c r="BK215" s="143">
        <f>ROUND(I215*H215,2)</f>
        <v>0</v>
      </c>
      <c r="BL215" s="17" t="s">
        <v>135</v>
      </c>
      <c r="BM215" s="142" t="s">
        <v>466</v>
      </c>
    </row>
    <row r="216" spans="2:65" s="1" customFormat="1" ht="24">
      <c r="B216" s="32"/>
      <c r="D216" s="144" t="s">
        <v>137</v>
      </c>
      <c r="F216" s="145" t="s">
        <v>467</v>
      </c>
      <c r="I216" s="146"/>
      <c r="L216" s="32"/>
      <c r="M216" s="147"/>
      <c r="T216" s="53"/>
      <c r="AT216" s="17" t="s">
        <v>137</v>
      </c>
      <c r="AU216" s="17" t="s">
        <v>81</v>
      </c>
    </row>
    <row r="217" spans="2:65" s="1" customFormat="1" ht="11">
      <c r="B217" s="32"/>
      <c r="D217" s="148" t="s">
        <v>139</v>
      </c>
      <c r="F217" s="149" t="s">
        <v>300</v>
      </c>
      <c r="I217" s="146"/>
      <c r="L217" s="32"/>
      <c r="M217" s="147"/>
      <c r="T217" s="53"/>
      <c r="AT217" s="17" t="s">
        <v>139</v>
      </c>
      <c r="AU217" s="17" t="s">
        <v>81</v>
      </c>
    </row>
    <row r="218" spans="2:65" s="12" customFormat="1" ht="12">
      <c r="B218" s="150"/>
      <c r="D218" s="144" t="s">
        <v>141</v>
      </c>
      <c r="E218" s="151" t="s">
        <v>19</v>
      </c>
      <c r="F218" s="152" t="s">
        <v>457</v>
      </c>
      <c r="H218" s="153">
        <v>76.5</v>
      </c>
      <c r="I218" s="154"/>
      <c r="L218" s="150"/>
      <c r="M218" s="155"/>
      <c r="T218" s="156"/>
      <c r="AT218" s="151" t="s">
        <v>141</v>
      </c>
      <c r="AU218" s="151" t="s">
        <v>81</v>
      </c>
      <c r="AV218" s="12" t="s">
        <v>81</v>
      </c>
      <c r="AW218" s="12" t="s">
        <v>33</v>
      </c>
      <c r="AX218" s="12" t="s">
        <v>72</v>
      </c>
      <c r="AY218" s="151" t="s">
        <v>128</v>
      </c>
    </row>
    <row r="219" spans="2:65" s="12" customFormat="1" ht="12">
      <c r="B219" s="150"/>
      <c r="D219" s="144" t="s">
        <v>141</v>
      </c>
      <c r="E219" s="151" t="s">
        <v>19</v>
      </c>
      <c r="F219" s="152" t="s">
        <v>458</v>
      </c>
      <c r="H219" s="153">
        <v>36</v>
      </c>
      <c r="I219" s="154"/>
      <c r="L219" s="150"/>
      <c r="M219" s="155"/>
      <c r="T219" s="156"/>
      <c r="AT219" s="151" t="s">
        <v>141</v>
      </c>
      <c r="AU219" s="151" t="s">
        <v>81</v>
      </c>
      <c r="AV219" s="12" t="s">
        <v>81</v>
      </c>
      <c r="AW219" s="12" t="s">
        <v>33</v>
      </c>
      <c r="AX219" s="12" t="s">
        <v>72</v>
      </c>
      <c r="AY219" s="151" t="s">
        <v>128</v>
      </c>
    </row>
    <row r="220" spans="2:65" s="13" customFormat="1" ht="12">
      <c r="B220" s="157"/>
      <c r="D220" s="144" t="s">
        <v>141</v>
      </c>
      <c r="E220" s="158" t="s">
        <v>19</v>
      </c>
      <c r="F220" s="159" t="s">
        <v>143</v>
      </c>
      <c r="H220" s="160">
        <v>112.5</v>
      </c>
      <c r="I220" s="161"/>
      <c r="L220" s="157"/>
      <c r="M220" s="162"/>
      <c r="T220" s="163"/>
      <c r="AT220" s="158" t="s">
        <v>141</v>
      </c>
      <c r="AU220" s="158" t="s">
        <v>81</v>
      </c>
      <c r="AV220" s="13" t="s">
        <v>135</v>
      </c>
      <c r="AW220" s="13" t="s">
        <v>33</v>
      </c>
      <c r="AX220" s="13" t="s">
        <v>79</v>
      </c>
      <c r="AY220" s="158" t="s">
        <v>128</v>
      </c>
    </row>
    <row r="221" spans="2:65" s="1" customFormat="1" ht="16.5" customHeight="1">
      <c r="B221" s="32"/>
      <c r="C221" s="131" t="s">
        <v>301</v>
      </c>
      <c r="D221" s="131" t="s">
        <v>130</v>
      </c>
      <c r="E221" s="132" t="s">
        <v>302</v>
      </c>
      <c r="F221" s="133" t="s">
        <v>303</v>
      </c>
      <c r="G221" s="134" t="s">
        <v>229</v>
      </c>
      <c r="H221" s="135">
        <v>2.4</v>
      </c>
      <c r="I221" s="136"/>
      <c r="J221" s="137">
        <f>ROUND(I221*H221,2)</f>
        <v>0</v>
      </c>
      <c r="K221" s="133" t="s">
        <v>134</v>
      </c>
      <c r="L221" s="32"/>
      <c r="M221" s="138" t="s">
        <v>19</v>
      </c>
      <c r="N221" s="139" t="s">
        <v>43</v>
      </c>
      <c r="P221" s="140">
        <f>O221*H221</f>
        <v>0</v>
      </c>
      <c r="Q221" s="140">
        <v>0.11162</v>
      </c>
      <c r="R221" s="140">
        <f>Q221*H221</f>
        <v>0.26788799999999996</v>
      </c>
      <c r="S221" s="140">
        <v>0</v>
      </c>
      <c r="T221" s="141">
        <f>S221*H221</f>
        <v>0</v>
      </c>
      <c r="AR221" s="142" t="s">
        <v>135</v>
      </c>
      <c r="AT221" s="142" t="s">
        <v>130</v>
      </c>
      <c r="AU221" s="142" t="s">
        <v>81</v>
      </c>
      <c r="AY221" s="17" t="s">
        <v>128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79</v>
      </c>
      <c r="BK221" s="143">
        <f>ROUND(I221*H221,2)</f>
        <v>0</v>
      </c>
      <c r="BL221" s="17" t="s">
        <v>135</v>
      </c>
      <c r="BM221" s="142" t="s">
        <v>468</v>
      </c>
    </row>
    <row r="222" spans="2:65" s="1" customFormat="1" ht="36">
      <c r="B222" s="32"/>
      <c r="D222" s="144" t="s">
        <v>137</v>
      </c>
      <c r="F222" s="145" t="s">
        <v>305</v>
      </c>
      <c r="I222" s="146"/>
      <c r="L222" s="32"/>
      <c r="M222" s="147"/>
      <c r="T222" s="53"/>
      <c r="AT222" s="17" t="s">
        <v>137</v>
      </c>
      <c r="AU222" s="17" t="s">
        <v>81</v>
      </c>
    </row>
    <row r="223" spans="2:65" s="1" customFormat="1" ht="11">
      <c r="B223" s="32"/>
      <c r="D223" s="148" t="s">
        <v>139</v>
      </c>
      <c r="F223" s="149" t="s">
        <v>306</v>
      </c>
      <c r="I223" s="146"/>
      <c r="L223" s="32"/>
      <c r="M223" s="147"/>
      <c r="T223" s="53"/>
      <c r="AT223" s="17" t="s">
        <v>139</v>
      </c>
      <c r="AU223" s="17" t="s">
        <v>81</v>
      </c>
    </row>
    <row r="224" spans="2:65" s="14" customFormat="1" ht="12">
      <c r="B224" s="164"/>
      <c r="D224" s="144" t="s">
        <v>141</v>
      </c>
      <c r="E224" s="165" t="s">
        <v>19</v>
      </c>
      <c r="F224" s="166" t="s">
        <v>307</v>
      </c>
      <c r="H224" s="165" t="s">
        <v>19</v>
      </c>
      <c r="I224" s="167"/>
      <c r="L224" s="164"/>
      <c r="M224" s="168"/>
      <c r="T224" s="169"/>
      <c r="AT224" s="165" t="s">
        <v>141</v>
      </c>
      <c r="AU224" s="165" t="s">
        <v>81</v>
      </c>
      <c r="AV224" s="14" t="s">
        <v>79</v>
      </c>
      <c r="AW224" s="14" t="s">
        <v>33</v>
      </c>
      <c r="AX224" s="14" t="s">
        <v>72</v>
      </c>
      <c r="AY224" s="165" t="s">
        <v>128</v>
      </c>
    </row>
    <row r="225" spans="2:65" s="12" customFormat="1" ht="12">
      <c r="B225" s="150"/>
      <c r="D225" s="144" t="s">
        <v>141</v>
      </c>
      <c r="E225" s="151" t="s">
        <v>19</v>
      </c>
      <c r="F225" s="152" t="s">
        <v>308</v>
      </c>
      <c r="H225" s="153">
        <v>2.4</v>
      </c>
      <c r="I225" s="154"/>
      <c r="L225" s="150"/>
      <c r="M225" s="155"/>
      <c r="T225" s="156"/>
      <c r="AT225" s="151" t="s">
        <v>141</v>
      </c>
      <c r="AU225" s="151" t="s">
        <v>81</v>
      </c>
      <c r="AV225" s="12" t="s">
        <v>81</v>
      </c>
      <c r="AW225" s="12" t="s">
        <v>33</v>
      </c>
      <c r="AX225" s="12" t="s">
        <v>72</v>
      </c>
      <c r="AY225" s="151" t="s">
        <v>128</v>
      </c>
    </row>
    <row r="226" spans="2:65" s="13" customFormat="1" ht="12">
      <c r="B226" s="157"/>
      <c r="D226" s="144" t="s">
        <v>141</v>
      </c>
      <c r="E226" s="158" t="s">
        <v>19</v>
      </c>
      <c r="F226" s="159" t="s">
        <v>143</v>
      </c>
      <c r="H226" s="160">
        <v>2.4</v>
      </c>
      <c r="I226" s="161"/>
      <c r="L226" s="157"/>
      <c r="M226" s="162"/>
      <c r="T226" s="163"/>
      <c r="AT226" s="158" t="s">
        <v>141</v>
      </c>
      <c r="AU226" s="158" t="s">
        <v>81</v>
      </c>
      <c r="AV226" s="13" t="s">
        <v>135</v>
      </c>
      <c r="AW226" s="13" t="s">
        <v>33</v>
      </c>
      <c r="AX226" s="13" t="s">
        <v>79</v>
      </c>
      <c r="AY226" s="158" t="s">
        <v>128</v>
      </c>
    </row>
    <row r="227" spans="2:65" s="1" customFormat="1" ht="16.5" customHeight="1">
      <c r="B227" s="32"/>
      <c r="C227" s="170" t="s">
        <v>309</v>
      </c>
      <c r="D227" s="170" t="s">
        <v>221</v>
      </c>
      <c r="E227" s="171" t="s">
        <v>310</v>
      </c>
      <c r="F227" s="172" t="s">
        <v>311</v>
      </c>
      <c r="G227" s="173" t="s">
        <v>229</v>
      </c>
      <c r="H227" s="174">
        <v>2.472</v>
      </c>
      <c r="I227" s="175"/>
      <c r="J227" s="176">
        <f>ROUND(I227*H227,2)</f>
        <v>0</v>
      </c>
      <c r="K227" s="172" t="s">
        <v>19</v>
      </c>
      <c r="L227" s="177"/>
      <c r="M227" s="178" t="s">
        <v>19</v>
      </c>
      <c r="N227" s="179" t="s">
        <v>43</v>
      </c>
      <c r="P227" s="140">
        <f>O227*H227</f>
        <v>0</v>
      </c>
      <c r="Q227" s="140">
        <v>0.161</v>
      </c>
      <c r="R227" s="140">
        <f>Q227*H227</f>
        <v>0.39799200000000001</v>
      </c>
      <c r="S227" s="140">
        <v>0</v>
      </c>
      <c r="T227" s="141">
        <f>S227*H227</f>
        <v>0</v>
      </c>
      <c r="AR227" s="142" t="s">
        <v>191</v>
      </c>
      <c r="AT227" s="142" t="s">
        <v>221</v>
      </c>
      <c r="AU227" s="142" t="s">
        <v>81</v>
      </c>
      <c r="AY227" s="17" t="s">
        <v>128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7" t="s">
        <v>79</v>
      </c>
      <c r="BK227" s="143">
        <f>ROUND(I227*H227,2)</f>
        <v>0</v>
      </c>
      <c r="BL227" s="17" t="s">
        <v>135</v>
      </c>
      <c r="BM227" s="142" t="s">
        <v>469</v>
      </c>
    </row>
    <row r="228" spans="2:65" s="1" customFormat="1" ht="12">
      <c r="B228" s="32"/>
      <c r="D228" s="144" t="s">
        <v>137</v>
      </c>
      <c r="F228" s="145" t="s">
        <v>311</v>
      </c>
      <c r="I228" s="146"/>
      <c r="L228" s="32"/>
      <c r="M228" s="147"/>
      <c r="T228" s="53"/>
      <c r="AT228" s="17" t="s">
        <v>137</v>
      </c>
      <c r="AU228" s="17" t="s">
        <v>81</v>
      </c>
    </row>
    <row r="229" spans="2:65" s="12" customFormat="1" ht="12">
      <c r="B229" s="150"/>
      <c r="D229" s="144" t="s">
        <v>141</v>
      </c>
      <c r="F229" s="152" t="s">
        <v>313</v>
      </c>
      <c r="H229" s="153">
        <v>2.472</v>
      </c>
      <c r="I229" s="154"/>
      <c r="L229" s="150"/>
      <c r="M229" s="155"/>
      <c r="T229" s="156"/>
      <c r="AT229" s="151" t="s">
        <v>141</v>
      </c>
      <c r="AU229" s="151" t="s">
        <v>81</v>
      </c>
      <c r="AV229" s="12" t="s">
        <v>81</v>
      </c>
      <c r="AW229" s="12" t="s">
        <v>4</v>
      </c>
      <c r="AX229" s="12" t="s">
        <v>79</v>
      </c>
      <c r="AY229" s="151" t="s">
        <v>128</v>
      </c>
    </row>
    <row r="230" spans="2:65" s="1" customFormat="1" ht="16.5" customHeight="1">
      <c r="B230" s="32"/>
      <c r="C230" s="131" t="s">
        <v>314</v>
      </c>
      <c r="D230" s="131" t="s">
        <v>130</v>
      </c>
      <c r="E230" s="132" t="s">
        <v>470</v>
      </c>
      <c r="F230" s="133" t="s">
        <v>471</v>
      </c>
      <c r="G230" s="134" t="s">
        <v>229</v>
      </c>
      <c r="H230" s="135">
        <v>112.5</v>
      </c>
      <c r="I230" s="136"/>
      <c r="J230" s="137">
        <f>ROUND(I230*H230,2)</f>
        <v>0</v>
      </c>
      <c r="K230" s="133" t="s">
        <v>134</v>
      </c>
      <c r="L230" s="32"/>
      <c r="M230" s="138" t="s">
        <v>19</v>
      </c>
      <c r="N230" s="139" t="s">
        <v>43</v>
      </c>
      <c r="P230" s="140">
        <f>O230*H230</f>
        <v>0</v>
      </c>
      <c r="Q230" s="140">
        <v>9.8000000000000004E-2</v>
      </c>
      <c r="R230" s="140">
        <f>Q230*H230</f>
        <v>11.025</v>
      </c>
      <c r="S230" s="140">
        <v>0</v>
      </c>
      <c r="T230" s="141">
        <f>S230*H230</f>
        <v>0</v>
      </c>
      <c r="AR230" s="142" t="s">
        <v>135</v>
      </c>
      <c r="AT230" s="142" t="s">
        <v>130</v>
      </c>
      <c r="AU230" s="142" t="s">
        <v>81</v>
      </c>
      <c r="AY230" s="17" t="s">
        <v>128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79</v>
      </c>
      <c r="BK230" s="143">
        <f>ROUND(I230*H230,2)</f>
        <v>0</v>
      </c>
      <c r="BL230" s="17" t="s">
        <v>135</v>
      </c>
      <c r="BM230" s="142" t="s">
        <v>472</v>
      </c>
    </row>
    <row r="231" spans="2:65" s="1" customFormat="1" ht="36">
      <c r="B231" s="32"/>
      <c r="D231" s="144" t="s">
        <v>137</v>
      </c>
      <c r="F231" s="145" t="s">
        <v>473</v>
      </c>
      <c r="I231" s="146"/>
      <c r="L231" s="32"/>
      <c r="M231" s="147"/>
      <c r="T231" s="53"/>
      <c r="AT231" s="17" t="s">
        <v>137</v>
      </c>
      <c r="AU231" s="17" t="s">
        <v>81</v>
      </c>
    </row>
    <row r="232" spans="2:65" s="1" customFormat="1" ht="11">
      <c r="B232" s="32"/>
      <c r="D232" s="148" t="s">
        <v>139</v>
      </c>
      <c r="F232" s="149" t="s">
        <v>474</v>
      </c>
      <c r="I232" s="146"/>
      <c r="L232" s="32"/>
      <c r="M232" s="147"/>
      <c r="T232" s="53"/>
      <c r="AT232" s="17" t="s">
        <v>139</v>
      </c>
      <c r="AU232" s="17" t="s">
        <v>81</v>
      </c>
    </row>
    <row r="233" spans="2:65" s="1" customFormat="1" ht="24">
      <c r="B233" s="32"/>
      <c r="D233" s="144" t="s">
        <v>475</v>
      </c>
      <c r="F233" s="183" t="s">
        <v>476</v>
      </c>
      <c r="I233" s="146"/>
      <c r="L233" s="32"/>
      <c r="M233" s="147"/>
      <c r="T233" s="53"/>
      <c r="AT233" s="17" t="s">
        <v>475</v>
      </c>
      <c r="AU233" s="17" t="s">
        <v>81</v>
      </c>
    </row>
    <row r="234" spans="2:65" s="12" customFormat="1" ht="12">
      <c r="B234" s="150"/>
      <c r="D234" s="144" t="s">
        <v>141</v>
      </c>
      <c r="E234" s="151" t="s">
        <v>19</v>
      </c>
      <c r="F234" s="152" t="s">
        <v>457</v>
      </c>
      <c r="H234" s="153">
        <v>76.5</v>
      </c>
      <c r="I234" s="154"/>
      <c r="L234" s="150"/>
      <c r="M234" s="155"/>
      <c r="T234" s="156"/>
      <c r="AT234" s="151" t="s">
        <v>141</v>
      </c>
      <c r="AU234" s="151" t="s">
        <v>81</v>
      </c>
      <c r="AV234" s="12" t="s">
        <v>81</v>
      </c>
      <c r="AW234" s="12" t="s">
        <v>33</v>
      </c>
      <c r="AX234" s="12" t="s">
        <v>72</v>
      </c>
      <c r="AY234" s="151" t="s">
        <v>128</v>
      </c>
    </row>
    <row r="235" spans="2:65" s="12" customFormat="1" ht="12">
      <c r="B235" s="150"/>
      <c r="D235" s="144" t="s">
        <v>141</v>
      </c>
      <c r="E235" s="151" t="s">
        <v>19</v>
      </c>
      <c r="F235" s="152" t="s">
        <v>458</v>
      </c>
      <c r="H235" s="153">
        <v>36</v>
      </c>
      <c r="I235" s="154"/>
      <c r="L235" s="150"/>
      <c r="M235" s="155"/>
      <c r="T235" s="156"/>
      <c r="AT235" s="151" t="s">
        <v>141</v>
      </c>
      <c r="AU235" s="151" t="s">
        <v>81</v>
      </c>
      <c r="AV235" s="12" t="s">
        <v>81</v>
      </c>
      <c r="AW235" s="12" t="s">
        <v>33</v>
      </c>
      <c r="AX235" s="12" t="s">
        <v>72</v>
      </c>
      <c r="AY235" s="151" t="s">
        <v>128</v>
      </c>
    </row>
    <row r="236" spans="2:65" s="13" customFormat="1" ht="12">
      <c r="B236" s="157"/>
      <c r="D236" s="144" t="s">
        <v>141</v>
      </c>
      <c r="E236" s="158" t="s">
        <v>19</v>
      </c>
      <c r="F236" s="159" t="s">
        <v>143</v>
      </c>
      <c r="H236" s="160">
        <v>112.5</v>
      </c>
      <c r="I236" s="161"/>
      <c r="L236" s="157"/>
      <c r="M236" s="162"/>
      <c r="T236" s="163"/>
      <c r="AT236" s="158" t="s">
        <v>141</v>
      </c>
      <c r="AU236" s="158" t="s">
        <v>81</v>
      </c>
      <c r="AV236" s="13" t="s">
        <v>135</v>
      </c>
      <c r="AW236" s="13" t="s">
        <v>33</v>
      </c>
      <c r="AX236" s="13" t="s">
        <v>79</v>
      </c>
      <c r="AY236" s="158" t="s">
        <v>128</v>
      </c>
    </row>
    <row r="237" spans="2:65" s="1" customFormat="1" ht="16.5" customHeight="1">
      <c r="B237" s="32"/>
      <c r="C237" s="170" t="s">
        <v>320</v>
      </c>
      <c r="D237" s="170" t="s">
        <v>221</v>
      </c>
      <c r="E237" s="171" t="s">
        <v>321</v>
      </c>
      <c r="F237" s="172" t="s">
        <v>322</v>
      </c>
      <c r="G237" s="173" t="s">
        <v>229</v>
      </c>
      <c r="H237" s="174">
        <v>115.875</v>
      </c>
      <c r="I237" s="175"/>
      <c r="J237" s="176">
        <f>ROUND(I237*H237,2)</f>
        <v>0</v>
      </c>
      <c r="K237" s="172" t="s">
        <v>134</v>
      </c>
      <c r="L237" s="177"/>
      <c r="M237" s="178" t="s">
        <v>19</v>
      </c>
      <c r="N237" s="179" t="s">
        <v>43</v>
      </c>
      <c r="P237" s="140">
        <f>O237*H237</f>
        <v>0</v>
      </c>
      <c r="Q237" s="140">
        <v>0.14499999999999999</v>
      </c>
      <c r="R237" s="140">
        <f>Q237*H237</f>
        <v>16.801874999999999</v>
      </c>
      <c r="S237" s="140">
        <v>0</v>
      </c>
      <c r="T237" s="141">
        <f>S237*H237</f>
        <v>0</v>
      </c>
      <c r="AR237" s="142" t="s">
        <v>191</v>
      </c>
      <c r="AT237" s="142" t="s">
        <v>221</v>
      </c>
      <c r="AU237" s="142" t="s">
        <v>81</v>
      </c>
      <c r="AY237" s="17" t="s">
        <v>128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79</v>
      </c>
      <c r="BK237" s="143">
        <f>ROUND(I237*H237,2)</f>
        <v>0</v>
      </c>
      <c r="BL237" s="17" t="s">
        <v>135</v>
      </c>
      <c r="BM237" s="142" t="s">
        <v>477</v>
      </c>
    </row>
    <row r="238" spans="2:65" s="1" customFormat="1" ht="12">
      <c r="B238" s="32"/>
      <c r="D238" s="144" t="s">
        <v>137</v>
      </c>
      <c r="F238" s="145" t="s">
        <v>322</v>
      </c>
      <c r="I238" s="146"/>
      <c r="L238" s="32"/>
      <c r="M238" s="147"/>
      <c r="T238" s="53"/>
      <c r="AT238" s="17" t="s">
        <v>137</v>
      </c>
      <c r="AU238" s="17" t="s">
        <v>81</v>
      </c>
    </row>
    <row r="239" spans="2:65" s="12" customFormat="1" ht="12">
      <c r="B239" s="150"/>
      <c r="D239" s="144" t="s">
        <v>141</v>
      </c>
      <c r="F239" s="152" t="s">
        <v>478</v>
      </c>
      <c r="H239" s="153">
        <v>115.875</v>
      </c>
      <c r="I239" s="154"/>
      <c r="L239" s="150"/>
      <c r="M239" s="155"/>
      <c r="T239" s="156"/>
      <c r="AT239" s="151" t="s">
        <v>141</v>
      </c>
      <c r="AU239" s="151" t="s">
        <v>81</v>
      </c>
      <c r="AV239" s="12" t="s">
        <v>81</v>
      </c>
      <c r="AW239" s="12" t="s">
        <v>4</v>
      </c>
      <c r="AX239" s="12" t="s">
        <v>79</v>
      </c>
      <c r="AY239" s="151" t="s">
        <v>128</v>
      </c>
    </row>
    <row r="240" spans="2:65" s="11" customFormat="1" ht="22.75" customHeight="1">
      <c r="B240" s="119"/>
      <c r="D240" s="120" t="s">
        <v>71</v>
      </c>
      <c r="E240" s="129" t="s">
        <v>191</v>
      </c>
      <c r="F240" s="129" t="s">
        <v>325</v>
      </c>
      <c r="I240" s="122"/>
      <c r="J240" s="130">
        <f>BK240</f>
        <v>0</v>
      </c>
      <c r="L240" s="119"/>
      <c r="M240" s="124"/>
      <c r="P240" s="125">
        <f>SUM(P241:P252)</f>
        <v>0</v>
      </c>
      <c r="R240" s="125">
        <f>SUM(R241:R252)</f>
        <v>3.6805839999999996</v>
      </c>
      <c r="T240" s="126">
        <f>SUM(T241:T252)</f>
        <v>0</v>
      </c>
      <c r="AR240" s="120" t="s">
        <v>79</v>
      </c>
      <c r="AT240" s="127" t="s">
        <v>71</v>
      </c>
      <c r="AU240" s="127" t="s">
        <v>79</v>
      </c>
      <c r="AY240" s="120" t="s">
        <v>128</v>
      </c>
      <c r="BK240" s="128">
        <f>SUM(BK241:BK252)</f>
        <v>0</v>
      </c>
    </row>
    <row r="241" spans="2:65" s="1" customFormat="1" ht="16.5" customHeight="1">
      <c r="B241" s="32"/>
      <c r="C241" s="131" t="s">
        <v>326</v>
      </c>
      <c r="D241" s="131" t="s">
        <v>130</v>
      </c>
      <c r="E241" s="132" t="s">
        <v>327</v>
      </c>
      <c r="F241" s="133" t="s">
        <v>328</v>
      </c>
      <c r="G241" s="134" t="s">
        <v>329</v>
      </c>
      <c r="H241" s="135">
        <v>38</v>
      </c>
      <c r="I241" s="136"/>
      <c r="J241" s="137">
        <f>ROUND(I241*H241,2)</f>
        <v>0</v>
      </c>
      <c r="K241" s="133" t="s">
        <v>134</v>
      </c>
      <c r="L241" s="32"/>
      <c r="M241" s="138" t="s">
        <v>19</v>
      </c>
      <c r="N241" s="139" t="s">
        <v>43</v>
      </c>
      <c r="P241" s="140">
        <f>O241*H241</f>
        <v>0</v>
      </c>
      <c r="Q241" s="140">
        <v>3.0000000000000001E-5</v>
      </c>
      <c r="R241" s="140">
        <f>Q241*H241</f>
        <v>1.14E-3</v>
      </c>
      <c r="S241" s="140">
        <v>0</v>
      </c>
      <c r="T241" s="141">
        <f>S241*H241</f>
        <v>0</v>
      </c>
      <c r="AR241" s="142" t="s">
        <v>135</v>
      </c>
      <c r="AT241" s="142" t="s">
        <v>130</v>
      </c>
      <c r="AU241" s="142" t="s">
        <v>81</v>
      </c>
      <c r="AY241" s="17" t="s">
        <v>128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79</v>
      </c>
      <c r="BK241" s="143">
        <f>ROUND(I241*H241,2)</f>
        <v>0</v>
      </c>
      <c r="BL241" s="17" t="s">
        <v>135</v>
      </c>
      <c r="BM241" s="142" t="s">
        <v>479</v>
      </c>
    </row>
    <row r="242" spans="2:65" s="1" customFormat="1" ht="12">
      <c r="B242" s="32"/>
      <c r="D242" s="144" t="s">
        <v>137</v>
      </c>
      <c r="F242" s="145" t="s">
        <v>331</v>
      </c>
      <c r="I242" s="146"/>
      <c r="L242" s="32"/>
      <c r="M242" s="147"/>
      <c r="T242" s="53"/>
      <c r="AT242" s="17" t="s">
        <v>137</v>
      </c>
      <c r="AU242" s="17" t="s">
        <v>81</v>
      </c>
    </row>
    <row r="243" spans="2:65" s="1" customFormat="1" ht="11">
      <c r="B243" s="32"/>
      <c r="D243" s="148" t="s">
        <v>139</v>
      </c>
      <c r="F243" s="149" t="s">
        <v>332</v>
      </c>
      <c r="I243" s="146"/>
      <c r="L243" s="32"/>
      <c r="M243" s="147"/>
      <c r="T243" s="53"/>
      <c r="AT243" s="17" t="s">
        <v>139</v>
      </c>
      <c r="AU243" s="17" t="s">
        <v>81</v>
      </c>
    </row>
    <row r="244" spans="2:65" s="12" customFormat="1" ht="12">
      <c r="B244" s="150"/>
      <c r="D244" s="144" t="s">
        <v>141</v>
      </c>
      <c r="E244" s="151" t="s">
        <v>19</v>
      </c>
      <c r="F244" s="152" t="s">
        <v>480</v>
      </c>
      <c r="H244" s="153">
        <v>38</v>
      </c>
      <c r="I244" s="154"/>
      <c r="L244" s="150"/>
      <c r="M244" s="155"/>
      <c r="T244" s="156"/>
      <c r="AT244" s="151" t="s">
        <v>141</v>
      </c>
      <c r="AU244" s="151" t="s">
        <v>81</v>
      </c>
      <c r="AV244" s="12" t="s">
        <v>81</v>
      </c>
      <c r="AW244" s="12" t="s">
        <v>33</v>
      </c>
      <c r="AX244" s="12" t="s">
        <v>72</v>
      </c>
      <c r="AY244" s="151" t="s">
        <v>128</v>
      </c>
    </row>
    <row r="245" spans="2:65" s="13" customFormat="1" ht="12">
      <c r="B245" s="157"/>
      <c r="D245" s="144" t="s">
        <v>141</v>
      </c>
      <c r="E245" s="158" t="s">
        <v>19</v>
      </c>
      <c r="F245" s="159" t="s">
        <v>143</v>
      </c>
      <c r="H245" s="160">
        <v>38</v>
      </c>
      <c r="I245" s="161"/>
      <c r="L245" s="157"/>
      <c r="M245" s="162"/>
      <c r="T245" s="163"/>
      <c r="AT245" s="158" t="s">
        <v>141</v>
      </c>
      <c r="AU245" s="158" t="s">
        <v>81</v>
      </c>
      <c r="AV245" s="13" t="s">
        <v>135</v>
      </c>
      <c r="AW245" s="13" t="s">
        <v>33</v>
      </c>
      <c r="AX245" s="13" t="s">
        <v>79</v>
      </c>
      <c r="AY245" s="158" t="s">
        <v>128</v>
      </c>
    </row>
    <row r="246" spans="2:65" s="1" customFormat="1" ht="16.5" customHeight="1">
      <c r="B246" s="32"/>
      <c r="C246" s="170" t="s">
        <v>334</v>
      </c>
      <c r="D246" s="170" t="s">
        <v>221</v>
      </c>
      <c r="E246" s="171" t="s">
        <v>335</v>
      </c>
      <c r="F246" s="172" t="s">
        <v>336</v>
      </c>
      <c r="G246" s="173" t="s">
        <v>329</v>
      </c>
      <c r="H246" s="174">
        <v>39.14</v>
      </c>
      <c r="I246" s="175"/>
      <c r="J246" s="176">
        <f>ROUND(I246*H246,2)</f>
        <v>0</v>
      </c>
      <c r="K246" s="172" t="s">
        <v>134</v>
      </c>
      <c r="L246" s="177"/>
      <c r="M246" s="178" t="s">
        <v>19</v>
      </c>
      <c r="N246" s="179" t="s">
        <v>43</v>
      </c>
      <c r="P246" s="140">
        <f>O246*H246</f>
        <v>0</v>
      </c>
      <c r="Q246" s="140">
        <v>2.5600000000000001E-2</v>
      </c>
      <c r="R246" s="140">
        <f>Q246*H246</f>
        <v>1.001984</v>
      </c>
      <c r="S246" s="140">
        <v>0</v>
      </c>
      <c r="T246" s="141">
        <f>S246*H246</f>
        <v>0</v>
      </c>
      <c r="AR246" s="142" t="s">
        <v>191</v>
      </c>
      <c r="AT246" s="142" t="s">
        <v>221</v>
      </c>
      <c r="AU246" s="142" t="s">
        <v>81</v>
      </c>
      <c r="AY246" s="17" t="s">
        <v>128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79</v>
      </c>
      <c r="BK246" s="143">
        <f>ROUND(I246*H246,2)</f>
        <v>0</v>
      </c>
      <c r="BL246" s="17" t="s">
        <v>135</v>
      </c>
      <c r="BM246" s="142" t="s">
        <v>481</v>
      </c>
    </row>
    <row r="247" spans="2:65" s="1" customFormat="1" ht="12">
      <c r="B247" s="32"/>
      <c r="D247" s="144" t="s">
        <v>137</v>
      </c>
      <c r="F247" s="145" t="s">
        <v>336</v>
      </c>
      <c r="I247" s="146"/>
      <c r="L247" s="32"/>
      <c r="M247" s="147"/>
      <c r="T247" s="53"/>
      <c r="AT247" s="17" t="s">
        <v>137</v>
      </c>
      <c r="AU247" s="17" t="s">
        <v>81</v>
      </c>
    </row>
    <row r="248" spans="2:65" s="12" customFormat="1" ht="12">
      <c r="B248" s="150"/>
      <c r="D248" s="144" t="s">
        <v>141</v>
      </c>
      <c r="F248" s="152" t="s">
        <v>482</v>
      </c>
      <c r="H248" s="153">
        <v>39.14</v>
      </c>
      <c r="I248" s="154"/>
      <c r="L248" s="150"/>
      <c r="M248" s="155"/>
      <c r="T248" s="156"/>
      <c r="AT248" s="151" t="s">
        <v>141</v>
      </c>
      <c r="AU248" s="151" t="s">
        <v>81</v>
      </c>
      <c r="AV248" s="12" t="s">
        <v>81</v>
      </c>
      <c r="AW248" s="12" t="s">
        <v>4</v>
      </c>
      <c r="AX248" s="12" t="s">
        <v>79</v>
      </c>
      <c r="AY248" s="151" t="s">
        <v>128</v>
      </c>
    </row>
    <row r="249" spans="2:65" s="1" customFormat="1" ht="16.5" customHeight="1">
      <c r="B249" s="32"/>
      <c r="C249" s="131" t="s">
        <v>339</v>
      </c>
      <c r="D249" s="131" t="s">
        <v>130</v>
      </c>
      <c r="E249" s="132" t="s">
        <v>340</v>
      </c>
      <c r="F249" s="133" t="s">
        <v>483</v>
      </c>
      <c r="G249" s="134" t="s">
        <v>342</v>
      </c>
      <c r="H249" s="135">
        <v>2</v>
      </c>
      <c r="I249" s="136"/>
      <c r="J249" s="137">
        <f>ROUND(I249*H249,2)</f>
        <v>0</v>
      </c>
      <c r="K249" s="133" t="s">
        <v>19</v>
      </c>
      <c r="L249" s="32"/>
      <c r="M249" s="138" t="s">
        <v>19</v>
      </c>
      <c r="N249" s="139" t="s">
        <v>43</v>
      </c>
      <c r="P249" s="140">
        <f>O249*H249</f>
        <v>0</v>
      </c>
      <c r="Q249" s="140">
        <v>9.7300000000000008E-3</v>
      </c>
      <c r="R249" s="140">
        <f>Q249*H249</f>
        <v>1.9460000000000002E-2</v>
      </c>
      <c r="S249" s="140">
        <v>0</v>
      </c>
      <c r="T249" s="141">
        <f>S249*H249</f>
        <v>0</v>
      </c>
      <c r="AR249" s="142" t="s">
        <v>135</v>
      </c>
      <c r="AT249" s="142" t="s">
        <v>130</v>
      </c>
      <c r="AU249" s="142" t="s">
        <v>81</v>
      </c>
      <c r="AY249" s="17" t="s">
        <v>128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79</v>
      </c>
      <c r="BK249" s="143">
        <f>ROUND(I249*H249,2)</f>
        <v>0</v>
      </c>
      <c r="BL249" s="17" t="s">
        <v>135</v>
      </c>
      <c r="BM249" s="142" t="s">
        <v>484</v>
      </c>
    </row>
    <row r="250" spans="2:65" s="1" customFormat="1" ht="12">
      <c r="B250" s="32"/>
      <c r="D250" s="144" t="s">
        <v>137</v>
      </c>
      <c r="F250" s="145" t="s">
        <v>485</v>
      </c>
      <c r="I250" s="146"/>
      <c r="L250" s="32"/>
      <c r="M250" s="147"/>
      <c r="T250" s="53"/>
      <c r="AT250" s="17" t="s">
        <v>137</v>
      </c>
      <c r="AU250" s="17" t="s">
        <v>81</v>
      </c>
    </row>
    <row r="251" spans="2:65" s="1" customFormat="1" ht="16.5" customHeight="1">
      <c r="B251" s="32"/>
      <c r="C251" s="170" t="s">
        <v>344</v>
      </c>
      <c r="D251" s="170" t="s">
        <v>221</v>
      </c>
      <c r="E251" s="171" t="s">
        <v>345</v>
      </c>
      <c r="F251" s="172" t="s">
        <v>346</v>
      </c>
      <c r="G251" s="173" t="s">
        <v>342</v>
      </c>
      <c r="H251" s="174">
        <v>2</v>
      </c>
      <c r="I251" s="175"/>
      <c r="J251" s="176">
        <f>ROUND(I251*H251,2)</f>
        <v>0</v>
      </c>
      <c r="K251" s="172" t="s">
        <v>134</v>
      </c>
      <c r="L251" s="177"/>
      <c r="M251" s="178" t="s">
        <v>19</v>
      </c>
      <c r="N251" s="179" t="s">
        <v>43</v>
      </c>
      <c r="P251" s="140">
        <f>O251*H251</f>
        <v>0</v>
      </c>
      <c r="Q251" s="140">
        <v>1.329</v>
      </c>
      <c r="R251" s="140">
        <f>Q251*H251</f>
        <v>2.6579999999999999</v>
      </c>
      <c r="S251" s="140">
        <v>0</v>
      </c>
      <c r="T251" s="141">
        <f>S251*H251</f>
        <v>0</v>
      </c>
      <c r="AR251" s="142" t="s">
        <v>191</v>
      </c>
      <c r="AT251" s="142" t="s">
        <v>221</v>
      </c>
      <c r="AU251" s="142" t="s">
        <v>81</v>
      </c>
      <c r="AY251" s="17" t="s">
        <v>128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79</v>
      </c>
      <c r="BK251" s="143">
        <f>ROUND(I251*H251,2)</f>
        <v>0</v>
      </c>
      <c r="BL251" s="17" t="s">
        <v>135</v>
      </c>
      <c r="BM251" s="142" t="s">
        <v>486</v>
      </c>
    </row>
    <row r="252" spans="2:65" s="1" customFormat="1" ht="12">
      <c r="B252" s="32"/>
      <c r="D252" s="144" t="s">
        <v>137</v>
      </c>
      <c r="F252" s="145" t="s">
        <v>346</v>
      </c>
      <c r="I252" s="146"/>
      <c r="L252" s="32"/>
      <c r="M252" s="147"/>
      <c r="T252" s="53"/>
      <c r="AT252" s="17" t="s">
        <v>137</v>
      </c>
      <c r="AU252" s="17" t="s">
        <v>81</v>
      </c>
    </row>
    <row r="253" spans="2:65" s="11" customFormat="1" ht="22.75" customHeight="1">
      <c r="B253" s="119"/>
      <c r="D253" s="120" t="s">
        <v>71</v>
      </c>
      <c r="E253" s="129" t="s">
        <v>198</v>
      </c>
      <c r="F253" s="129" t="s">
        <v>348</v>
      </c>
      <c r="I253" s="122"/>
      <c r="J253" s="130">
        <f>BK253</f>
        <v>0</v>
      </c>
      <c r="L253" s="119"/>
      <c r="M253" s="124"/>
      <c r="P253" s="125">
        <f>SUM(P254:P299)</f>
        <v>0</v>
      </c>
      <c r="R253" s="125">
        <f>SUM(R254:R299)</f>
        <v>13.732661499999999</v>
      </c>
      <c r="T253" s="126">
        <f>SUM(T254:T299)</f>
        <v>0</v>
      </c>
      <c r="AR253" s="120" t="s">
        <v>79</v>
      </c>
      <c r="AT253" s="127" t="s">
        <v>71</v>
      </c>
      <c r="AU253" s="127" t="s">
        <v>79</v>
      </c>
      <c r="AY253" s="120" t="s">
        <v>128</v>
      </c>
      <c r="BK253" s="128">
        <f>SUM(BK254:BK299)</f>
        <v>0</v>
      </c>
    </row>
    <row r="254" spans="2:65" s="1" customFormat="1" ht="16.5" customHeight="1">
      <c r="B254" s="32"/>
      <c r="C254" s="131" t="s">
        <v>349</v>
      </c>
      <c r="D254" s="131" t="s">
        <v>130</v>
      </c>
      <c r="E254" s="132" t="s">
        <v>350</v>
      </c>
      <c r="F254" s="133" t="s">
        <v>351</v>
      </c>
      <c r="G254" s="134" t="s">
        <v>342</v>
      </c>
      <c r="H254" s="135">
        <v>1</v>
      </c>
      <c r="I254" s="136"/>
      <c r="J254" s="137">
        <f>ROUND(I254*H254,2)</f>
        <v>0</v>
      </c>
      <c r="K254" s="133" t="s">
        <v>134</v>
      </c>
      <c r="L254" s="32"/>
      <c r="M254" s="138" t="s">
        <v>19</v>
      </c>
      <c r="N254" s="139" t="s">
        <v>43</v>
      </c>
      <c r="P254" s="140">
        <f>O254*H254</f>
        <v>0</v>
      </c>
      <c r="Q254" s="140">
        <v>1.0499999999999999E-3</v>
      </c>
      <c r="R254" s="140">
        <f>Q254*H254</f>
        <v>1.0499999999999999E-3</v>
      </c>
      <c r="S254" s="140">
        <v>0</v>
      </c>
      <c r="T254" s="141">
        <f>S254*H254</f>
        <v>0</v>
      </c>
      <c r="AR254" s="142" t="s">
        <v>135</v>
      </c>
      <c r="AT254" s="142" t="s">
        <v>130</v>
      </c>
      <c r="AU254" s="142" t="s">
        <v>81</v>
      </c>
      <c r="AY254" s="17" t="s">
        <v>128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7" t="s">
        <v>79</v>
      </c>
      <c r="BK254" s="143">
        <f>ROUND(I254*H254,2)</f>
        <v>0</v>
      </c>
      <c r="BL254" s="17" t="s">
        <v>135</v>
      </c>
      <c r="BM254" s="142" t="s">
        <v>487</v>
      </c>
    </row>
    <row r="255" spans="2:65" s="1" customFormat="1" ht="12">
      <c r="B255" s="32"/>
      <c r="D255" s="144" t="s">
        <v>137</v>
      </c>
      <c r="F255" s="145" t="s">
        <v>353</v>
      </c>
      <c r="I255" s="146"/>
      <c r="L255" s="32"/>
      <c r="M255" s="147"/>
      <c r="T255" s="53"/>
      <c r="AT255" s="17" t="s">
        <v>137</v>
      </c>
      <c r="AU255" s="17" t="s">
        <v>81</v>
      </c>
    </row>
    <row r="256" spans="2:65" s="1" customFormat="1" ht="11">
      <c r="B256" s="32"/>
      <c r="D256" s="148" t="s">
        <v>139</v>
      </c>
      <c r="F256" s="149" t="s">
        <v>354</v>
      </c>
      <c r="I256" s="146"/>
      <c r="L256" s="32"/>
      <c r="M256" s="147"/>
      <c r="T256" s="53"/>
      <c r="AT256" s="17" t="s">
        <v>139</v>
      </c>
      <c r="AU256" s="17" t="s">
        <v>81</v>
      </c>
    </row>
    <row r="257" spans="2:65" s="1" customFormat="1" ht="16.5" customHeight="1">
      <c r="B257" s="32"/>
      <c r="C257" s="170" t="s">
        <v>355</v>
      </c>
      <c r="D257" s="170" t="s">
        <v>221</v>
      </c>
      <c r="E257" s="171" t="s">
        <v>356</v>
      </c>
      <c r="F257" s="172" t="s">
        <v>488</v>
      </c>
      <c r="G257" s="173" t="s">
        <v>342</v>
      </c>
      <c r="H257" s="174">
        <v>2</v>
      </c>
      <c r="I257" s="175"/>
      <c r="J257" s="176">
        <f>ROUND(I257*H257,2)</f>
        <v>0</v>
      </c>
      <c r="K257" s="172" t="s">
        <v>19</v>
      </c>
      <c r="L257" s="177"/>
      <c r="M257" s="178" t="s">
        <v>19</v>
      </c>
      <c r="N257" s="179" t="s">
        <v>43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191</v>
      </c>
      <c r="AT257" s="142" t="s">
        <v>221</v>
      </c>
      <c r="AU257" s="142" t="s">
        <v>81</v>
      </c>
      <c r="AY257" s="17" t="s">
        <v>128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79</v>
      </c>
      <c r="BK257" s="143">
        <f>ROUND(I257*H257,2)</f>
        <v>0</v>
      </c>
      <c r="BL257" s="17" t="s">
        <v>135</v>
      </c>
      <c r="BM257" s="142" t="s">
        <v>489</v>
      </c>
    </row>
    <row r="258" spans="2:65" s="1" customFormat="1" ht="12">
      <c r="B258" s="32"/>
      <c r="D258" s="144" t="s">
        <v>137</v>
      </c>
      <c r="F258" s="145" t="s">
        <v>357</v>
      </c>
      <c r="I258" s="146"/>
      <c r="L258" s="32"/>
      <c r="M258" s="147"/>
      <c r="T258" s="53"/>
      <c r="AT258" s="17" t="s">
        <v>137</v>
      </c>
      <c r="AU258" s="17" t="s">
        <v>81</v>
      </c>
    </row>
    <row r="259" spans="2:65" s="1" customFormat="1" ht="16.5" customHeight="1">
      <c r="B259" s="32"/>
      <c r="C259" s="131" t="s">
        <v>359</v>
      </c>
      <c r="D259" s="131" t="s">
        <v>130</v>
      </c>
      <c r="E259" s="132" t="s">
        <v>360</v>
      </c>
      <c r="F259" s="133" t="s">
        <v>361</v>
      </c>
      <c r="G259" s="134" t="s">
        <v>342</v>
      </c>
      <c r="H259" s="135">
        <v>1</v>
      </c>
      <c r="I259" s="136"/>
      <c r="J259" s="137">
        <f>ROUND(I259*H259,2)</f>
        <v>0</v>
      </c>
      <c r="K259" s="133" t="s">
        <v>134</v>
      </c>
      <c r="L259" s="32"/>
      <c r="M259" s="138" t="s">
        <v>19</v>
      </c>
      <c r="N259" s="139" t="s">
        <v>43</v>
      </c>
      <c r="P259" s="140">
        <f>O259*H259</f>
        <v>0</v>
      </c>
      <c r="Q259" s="140">
        <v>0.10940999999999999</v>
      </c>
      <c r="R259" s="140">
        <f>Q259*H259</f>
        <v>0.10940999999999999</v>
      </c>
      <c r="S259" s="140">
        <v>0</v>
      </c>
      <c r="T259" s="141">
        <f>S259*H259</f>
        <v>0</v>
      </c>
      <c r="AR259" s="142" t="s">
        <v>135</v>
      </c>
      <c r="AT259" s="142" t="s">
        <v>130</v>
      </c>
      <c r="AU259" s="142" t="s">
        <v>81</v>
      </c>
      <c r="AY259" s="17" t="s">
        <v>128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79</v>
      </c>
      <c r="BK259" s="143">
        <f>ROUND(I259*H259,2)</f>
        <v>0</v>
      </c>
      <c r="BL259" s="17" t="s">
        <v>135</v>
      </c>
      <c r="BM259" s="142" t="s">
        <v>490</v>
      </c>
    </row>
    <row r="260" spans="2:65" s="1" customFormat="1" ht="12">
      <c r="B260" s="32"/>
      <c r="D260" s="144" t="s">
        <v>137</v>
      </c>
      <c r="F260" s="145" t="s">
        <v>491</v>
      </c>
      <c r="I260" s="146"/>
      <c r="L260" s="32"/>
      <c r="M260" s="147"/>
      <c r="T260" s="53"/>
      <c r="AT260" s="17" t="s">
        <v>137</v>
      </c>
      <c r="AU260" s="17" t="s">
        <v>81</v>
      </c>
    </row>
    <row r="261" spans="2:65" s="1" customFormat="1" ht="11">
      <c r="B261" s="32"/>
      <c r="D261" s="148" t="s">
        <v>139</v>
      </c>
      <c r="F261" s="149" t="s">
        <v>364</v>
      </c>
      <c r="I261" s="146"/>
      <c r="L261" s="32"/>
      <c r="M261" s="147"/>
      <c r="T261" s="53"/>
      <c r="AT261" s="17" t="s">
        <v>139</v>
      </c>
      <c r="AU261" s="17" t="s">
        <v>81</v>
      </c>
    </row>
    <row r="262" spans="2:65" s="1" customFormat="1" ht="16.5" customHeight="1">
      <c r="B262" s="32"/>
      <c r="C262" s="170" t="s">
        <v>365</v>
      </c>
      <c r="D262" s="170" t="s">
        <v>221</v>
      </c>
      <c r="E262" s="171" t="s">
        <v>366</v>
      </c>
      <c r="F262" s="172" t="s">
        <v>367</v>
      </c>
      <c r="G262" s="173" t="s">
        <v>342</v>
      </c>
      <c r="H262" s="174">
        <v>1</v>
      </c>
      <c r="I262" s="175"/>
      <c r="J262" s="176">
        <f>ROUND(I262*H262,2)</f>
        <v>0</v>
      </c>
      <c r="K262" s="172" t="s">
        <v>134</v>
      </c>
      <c r="L262" s="177"/>
      <c r="M262" s="178" t="s">
        <v>19</v>
      </c>
      <c r="N262" s="179" t="s">
        <v>43</v>
      </c>
      <c r="P262" s="140">
        <f>O262*H262</f>
        <v>0</v>
      </c>
      <c r="Q262" s="140">
        <v>6.1000000000000004E-3</v>
      </c>
      <c r="R262" s="140">
        <f>Q262*H262</f>
        <v>6.1000000000000004E-3</v>
      </c>
      <c r="S262" s="140">
        <v>0</v>
      </c>
      <c r="T262" s="141">
        <f>S262*H262</f>
        <v>0</v>
      </c>
      <c r="AR262" s="142" t="s">
        <v>191</v>
      </c>
      <c r="AT262" s="142" t="s">
        <v>221</v>
      </c>
      <c r="AU262" s="142" t="s">
        <v>81</v>
      </c>
      <c r="AY262" s="17" t="s">
        <v>128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7" t="s">
        <v>79</v>
      </c>
      <c r="BK262" s="143">
        <f>ROUND(I262*H262,2)</f>
        <v>0</v>
      </c>
      <c r="BL262" s="17" t="s">
        <v>135</v>
      </c>
      <c r="BM262" s="142" t="s">
        <v>492</v>
      </c>
    </row>
    <row r="263" spans="2:65" s="1" customFormat="1" ht="12">
      <c r="B263" s="32"/>
      <c r="D263" s="144" t="s">
        <v>137</v>
      </c>
      <c r="F263" s="145" t="s">
        <v>367</v>
      </c>
      <c r="I263" s="146"/>
      <c r="L263" s="32"/>
      <c r="M263" s="147"/>
      <c r="T263" s="53"/>
      <c r="AT263" s="17" t="s">
        <v>137</v>
      </c>
      <c r="AU263" s="17" t="s">
        <v>81</v>
      </c>
    </row>
    <row r="264" spans="2:65" s="1" customFormat="1" ht="16.5" customHeight="1">
      <c r="B264" s="32"/>
      <c r="C264" s="170" t="s">
        <v>369</v>
      </c>
      <c r="D264" s="170" t="s">
        <v>221</v>
      </c>
      <c r="E264" s="171" t="s">
        <v>370</v>
      </c>
      <c r="F264" s="172" t="s">
        <v>371</v>
      </c>
      <c r="G264" s="173" t="s">
        <v>342</v>
      </c>
      <c r="H264" s="174">
        <v>1</v>
      </c>
      <c r="I264" s="175"/>
      <c r="J264" s="176">
        <f>ROUND(I264*H264,2)</f>
        <v>0</v>
      </c>
      <c r="K264" s="172" t="s">
        <v>134</v>
      </c>
      <c r="L264" s="177"/>
      <c r="M264" s="178" t="s">
        <v>19</v>
      </c>
      <c r="N264" s="179" t="s">
        <v>43</v>
      </c>
      <c r="P264" s="140">
        <f>O264*H264</f>
        <v>0</v>
      </c>
      <c r="Q264" s="140">
        <v>3.0000000000000001E-3</v>
      </c>
      <c r="R264" s="140">
        <f>Q264*H264</f>
        <v>3.0000000000000001E-3</v>
      </c>
      <c r="S264" s="140">
        <v>0</v>
      </c>
      <c r="T264" s="141">
        <f>S264*H264</f>
        <v>0</v>
      </c>
      <c r="AR264" s="142" t="s">
        <v>191</v>
      </c>
      <c r="AT264" s="142" t="s">
        <v>221</v>
      </c>
      <c r="AU264" s="142" t="s">
        <v>81</v>
      </c>
      <c r="AY264" s="17" t="s">
        <v>128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79</v>
      </c>
      <c r="BK264" s="143">
        <f>ROUND(I264*H264,2)</f>
        <v>0</v>
      </c>
      <c r="BL264" s="17" t="s">
        <v>135</v>
      </c>
      <c r="BM264" s="142" t="s">
        <v>493</v>
      </c>
    </row>
    <row r="265" spans="2:65" s="1" customFormat="1" ht="12">
      <c r="B265" s="32"/>
      <c r="D265" s="144" t="s">
        <v>137</v>
      </c>
      <c r="F265" s="145" t="s">
        <v>371</v>
      </c>
      <c r="I265" s="146"/>
      <c r="L265" s="32"/>
      <c r="M265" s="147"/>
      <c r="T265" s="53"/>
      <c r="AT265" s="17" t="s">
        <v>137</v>
      </c>
      <c r="AU265" s="17" t="s">
        <v>81</v>
      </c>
    </row>
    <row r="266" spans="2:65" s="1" customFormat="1" ht="16.5" customHeight="1">
      <c r="B266" s="32"/>
      <c r="C266" s="170" t="s">
        <v>373</v>
      </c>
      <c r="D266" s="170" t="s">
        <v>221</v>
      </c>
      <c r="E266" s="171" t="s">
        <v>374</v>
      </c>
      <c r="F266" s="172" t="s">
        <v>375</v>
      </c>
      <c r="G266" s="173" t="s">
        <v>342</v>
      </c>
      <c r="H266" s="174">
        <v>1</v>
      </c>
      <c r="I266" s="175"/>
      <c r="J266" s="176">
        <f>ROUND(I266*H266,2)</f>
        <v>0</v>
      </c>
      <c r="K266" s="172" t="s">
        <v>134</v>
      </c>
      <c r="L266" s="177"/>
      <c r="M266" s="178" t="s">
        <v>19</v>
      </c>
      <c r="N266" s="179" t="s">
        <v>43</v>
      </c>
      <c r="P266" s="140">
        <f>O266*H266</f>
        <v>0</v>
      </c>
      <c r="Q266" s="140">
        <v>1E-4</v>
      </c>
      <c r="R266" s="140">
        <f>Q266*H266</f>
        <v>1E-4</v>
      </c>
      <c r="S266" s="140">
        <v>0</v>
      </c>
      <c r="T266" s="141">
        <f>S266*H266</f>
        <v>0</v>
      </c>
      <c r="AR266" s="142" t="s">
        <v>191</v>
      </c>
      <c r="AT266" s="142" t="s">
        <v>221</v>
      </c>
      <c r="AU266" s="142" t="s">
        <v>81</v>
      </c>
      <c r="AY266" s="17" t="s">
        <v>128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7" t="s">
        <v>79</v>
      </c>
      <c r="BK266" s="143">
        <f>ROUND(I266*H266,2)</f>
        <v>0</v>
      </c>
      <c r="BL266" s="17" t="s">
        <v>135</v>
      </c>
      <c r="BM266" s="142" t="s">
        <v>494</v>
      </c>
    </row>
    <row r="267" spans="2:65" s="1" customFormat="1" ht="12">
      <c r="B267" s="32"/>
      <c r="D267" s="144" t="s">
        <v>137</v>
      </c>
      <c r="F267" s="145" t="s">
        <v>375</v>
      </c>
      <c r="I267" s="146"/>
      <c r="L267" s="32"/>
      <c r="M267" s="147"/>
      <c r="T267" s="53"/>
      <c r="AT267" s="17" t="s">
        <v>137</v>
      </c>
      <c r="AU267" s="17" t="s">
        <v>81</v>
      </c>
    </row>
    <row r="268" spans="2:65" s="1" customFormat="1" ht="16.5" customHeight="1">
      <c r="B268" s="32"/>
      <c r="C268" s="170" t="s">
        <v>378</v>
      </c>
      <c r="D268" s="170" t="s">
        <v>221</v>
      </c>
      <c r="E268" s="171" t="s">
        <v>379</v>
      </c>
      <c r="F268" s="172" t="s">
        <v>380</v>
      </c>
      <c r="G268" s="173" t="s">
        <v>342</v>
      </c>
      <c r="H268" s="174">
        <v>1</v>
      </c>
      <c r="I268" s="175"/>
      <c r="J268" s="176">
        <f>ROUND(I268*H268,2)</f>
        <v>0</v>
      </c>
      <c r="K268" s="172" t="s">
        <v>134</v>
      </c>
      <c r="L268" s="177"/>
      <c r="M268" s="178" t="s">
        <v>19</v>
      </c>
      <c r="N268" s="179" t="s">
        <v>43</v>
      </c>
      <c r="P268" s="140">
        <f>O268*H268</f>
        <v>0</v>
      </c>
      <c r="Q268" s="140">
        <v>3.5E-4</v>
      </c>
      <c r="R268" s="140">
        <f>Q268*H268</f>
        <v>3.5E-4</v>
      </c>
      <c r="S268" s="140">
        <v>0</v>
      </c>
      <c r="T268" s="141">
        <f>S268*H268</f>
        <v>0</v>
      </c>
      <c r="AR268" s="142" t="s">
        <v>191</v>
      </c>
      <c r="AT268" s="142" t="s">
        <v>221</v>
      </c>
      <c r="AU268" s="142" t="s">
        <v>81</v>
      </c>
      <c r="AY268" s="17" t="s">
        <v>128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7" t="s">
        <v>79</v>
      </c>
      <c r="BK268" s="143">
        <f>ROUND(I268*H268,2)</f>
        <v>0</v>
      </c>
      <c r="BL268" s="17" t="s">
        <v>135</v>
      </c>
      <c r="BM268" s="142" t="s">
        <v>495</v>
      </c>
    </row>
    <row r="269" spans="2:65" s="1" customFormat="1" ht="12">
      <c r="B269" s="32"/>
      <c r="D269" s="144" t="s">
        <v>137</v>
      </c>
      <c r="F269" s="145" t="s">
        <v>380</v>
      </c>
      <c r="I269" s="146"/>
      <c r="L269" s="32"/>
      <c r="M269" s="147"/>
      <c r="T269" s="53"/>
      <c r="AT269" s="17" t="s">
        <v>137</v>
      </c>
      <c r="AU269" s="17" t="s">
        <v>81</v>
      </c>
    </row>
    <row r="270" spans="2:65" s="1" customFormat="1" ht="16.5" customHeight="1">
      <c r="B270" s="32"/>
      <c r="C270" s="131" t="s">
        <v>382</v>
      </c>
      <c r="D270" s="131" t="s">
        <v>130</v>
      </c>
      <c r="E270" s="132" t="s">
        <v>496</v>
      </c>
      <c r="F270" s="133" t="s">
        <v>497</v>
      </c>
      <c r="G270" s="134" t="s">
        <v>229</v>
      </c>
      <c r="H270" s="135">
        <v>1.5</v>
      </c>
      <c r="I270" s="136"/>
      <c r="J270" s="137">
        <f>ROUND(I270*H270,2)</f>
        <v>0</v>
      </c>
      <c r="K270" s="133" t="s">
        <v>134</v>
      </c>
      <c r="L270" s="32"/>
      <c r="M270" s="138" t="s">
        <v>19</v>
      </c>
      <c r="N270" s="139" t="s">
        <v>43</v>
      </c>
      <c r="P270" s="140">
        <f>O270*H270</f>
        <v>0</v>
      </c>
      <c r="Q270" s="140">
        <v>1.6000000000000001E-3</v>
      </c>
      <c r="R270" s="140">
        <f>Q270*H270</f>
        <v>2.4000000000000002E-3</v>
      </c>
      <c r="S270" s="140">
        <v>0</v>
      </c>
      <c r="T270" s="141">
        <f>S270*H270</f>
        <v>0</v>
      </c>
      <c r="AR270" s="142" t="s">
        <v>135</v>
      </c>
      <c r="AT270" s="142" t="s">
        <v>130</v>
      </c>
      <c r="AU270" s="142" t="s">
        <v>81</v>
      </c>
      <c r="AY270" s="17" t="s">
        <v>128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79</v>
      </c>
      <c r="BK270" s="143">
        <f>ROUND(I270*H270,2)</f>
        <v>0</v>
      </c>
      <c r="BL270" s="17" t="s">
        <v>135</v>
      </c>
      <c r="BM270" s="142" t="s">
        <v>498</v>
      </c>
    </row>
    <row r="271" spans="2:65" s="1" customFormat="1" ht="12">
      <c r="B271" s="32"/>
      <c r="D271" s="144" t="s">
        <v>137</v>
      </c>
      <c r="F271" s="145" t="s">
        <v>499</v>
      </c>
      <c r="I271" s="146"/>
      <c r="L271" s="32"/>
      <c r="M271" s="147"/>
      <c r="T271" s="53"/>
      <c r="AT271" s="17" t="s">
        <v>137</v>
      </c>
      <c r="AU271" s="17" t="s">
        <v>81</v>
      </c>
    </row>
    <row r="272" spans="2:65" s="1" customFormat="1" ht="11">
      <c r="B272" s="32"/>
      <c r="D272" s="148" t="s">
        <v>139</v>
      </c>
      <c r="F272" s="149" t="s">
        <v>500</v>
      </c>
      <c r="I272" s="146"/>
      <c r="L272" s="32"/>
      <c r="M272" s="147"/>
      <c r="T272" s="53"/>
      <c r="AT272" s="17" t="s">
        <v>139</v>
      </c>
      <c r="AU272" s="17" t="s">
        <v>81</v>
      </c>
    </row>
    <row r="273" spans="2:65" s="1" customFormat="1" ht="16.5" customHeight="1">
      <c r="B273" s="32"/>
      <c r="C273" s="131" t="s">
        <v>389</v>
      </c>
      <c r="D273" s="131" t="s">
        <v>130</v>
      </c>
      <c r="E273" s="132" t="s">
        <v>383</v>
      </c>
      <c r="F273" s="133" t="s">
        <v>384</v>
      </c>
      <c r="G273" s="134" t="s">
        <v>329</v>
      </c>
      <c r="H273" s="135">
        <v>41.79</v>
      </c>
      <c r="I273" s="136"/>
      <c r="J273" s="137">
        <f>ROUND(I273*H273,2)</f>
        <v>0</v>
      </c>
      <c r="K273" s="133" t="s">
        <v>134</v>
      </c>
      <c r="L273" s="32"/>
      <c r="M273" s="138" t="s">
        <v>19</v>
      </c>
      <c r="N273" s="139" t="s">
        <v>43</v>
      </c>
      <c r="P273" s="140">
        <f>O273*H273</f>
        <v>0</v>
      </c>
      <c r="Q273" s="140">
        <v>0.15540000000000001</v>
      </c>
      <c r="R273" s="140">
        <f>Q273*H273</f>
        <v>6.4941659999999999</v>
      </c>
      <c r="S273" s="140">
        <v>0</v>
      </c>
      <c r="T273" s="141">
        <f>S273*H273</f>
        <v>0</v>
      </c>
      <c r="AR273" s="142" t="s">
        <v>135</v>
      </c>
      <c r="AT273" s="142" t="s">
        <v>130</v>
      </c>
      <c r="AU273" s="142" t="s">
        <v>81</v>
      </c>
      <c r="AY273" s="17" t="s">
        <v>128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7" t="s">
        <v>79</v>
      </c>
      <c r="BK273" s="143">
        <f>ROUND(I273*H273,2)</f>
        <v>0</v>
      </c>
      <c r="BL273" s="17" t="s">
        <v>135</v>
      </c>
      <c r="BM273" s="142" t="s">
        <v>501</v>
      </c>
    </row>
    <row r="274" spans="2:65" s="1" customFormat="1" ht="24">
      <c r="B274" s="32"/>
      <c r="D274" s="144" t="s">
        <v>137</v>
      </c>
      <c r="F274" s="145" t="s">
        <v>502</v>
      </c>
      <c r="I274" s="146"/>
      <c r="L274" s="32"/>
      <c r="M274" s="147"/>
      <c r="T274" s="53"/>
      <c r="AT274" s="17" t="s">
        <v>137</v>
      </c>
      <c r="AU274" s="17" t="s">
        <v>81</v>
      </c>
    </row>
    <row r="275" spans="2:65" s="1" customFormat="1" ht="11">
      <c r="B275" s="32"/>
      <c r="D275" s="148" t="s">
        <v>139</v>
      </c>
      <c r="F275" s="149" t="s">
        <v>387</v>
      </c>
      <c r="I275" s="146"/>
      <c r="L275" s="32"/>
      <c r="M275" s="147"/>
      <c r="T275" s="53"/>
      <c r="AT275" s="17" t="s">
        <v>139</v>
      </c>
      <c r="AU275" s="17" t="s">
        <v>81</v>
      </c>
    </row>
    <row r="276" spans="2:65" s="12" customFormat="1" ht="12">
      <c r="B276" s="150"/>
      <c r="D276" s="144" t="s">
        <v>141</v>
      </c>
      <c r="E276" s="151" t="s">
        <v>19</v>
      </c>
      <c r="F276" s="152" t="s">
        <v>503</v>
      </c>
      <c r="H276" s="153">
        <v>41.79</v>
      </c>
      <c r="I276" s="154"/>
      <c r="L276" s="150"/>
      <c r="M276" s="155"/>
      <c r="T276" s="156"/>
      <c r="AT276" s="151" t="s">
        <v>141</v>
      </c>
      <c r="AU276" s="151" t="s">
        <v>81</v>
      </c>
      <c r="AV276" s="12" t="s">
        <v>81</v>
      </c>
      <c r="AW276" s="12" t="s">
        <v>33</v>
      </c>
      <c r="AX276" s="12" t="s">
        <v>72</v>
      </c>
      <c r="AY276" s="151" t="s">
        <v>128</v>
      </c>
    </row>
    <row r="277" spans="2:65" s="13" customFormat="1" ht="12">
      <c r="B277" s="157"/>
      <c r="D277" s="144" t="s">
        <v>141</v>
      </c>
      <c r="E277" s="158" t="s">
        <v>19</v>
      </c>
      <c r="F277" s="159" t="s">
        <v>143</v>
      </c>
      <c r="H277" s="160">
        <v>41.79</v>
      </c>
      <c r="I277" s="161"/>
      <c r="L277" s="157"/>
      <c r="M277" s="162"/>
      <c r="T277" s="163"/>
      <c r="AT277" s="158" t="s">
        <v>141</v>
      </c>
      <c r="AU277" s="158" t="s">
        <v>81</v>
      </c>
      <c r="AV277" s="13" t="s">
        <v>135</v>
      </c>
      <c r="AW277" s="13" t="s">
        <v>33</v>
      </c>
      <c r="AX277" s="13" t="s">
        <v>79</v>
      </c>
      <c r="AY277" s="158" t="s">
        <v>128</v>
      </c>
    </row>
    <row r="278" spans="2:65" s="1" customFormat="1" ht="16.5" customHeight="1">
      <c r="B278" s="32"/>
      <c r="C278" s="170" t="s">
        <v>394</v>
      </c>
      <c r="D278" s="170" t="s">
        <v>221</v>
      </c>
      <c r="E278" s="171" t="s">
        <v>390</v>
      </c>
      <c r="F278" s="172" t="s">
        <v>391</v>
      </c>
      <c r="G278" s="173" t="s">
        <v>329</v>
      </c>
      <c r="H278" s="174">
        <v>42.625999999999998</v>
      </c>
      <c r="I278" s="175"/>
      <c r="J278" s="176">
        <f>ROUND(I278*H278,2)</f>
        <v>0</v>
      </c>
      <c r="K278" s="172" t="s">
        <v>134</v>
      </c>
      <c r="L278" s="177"/>
      <c r="M278" s="178" t="s">
        <v>19</v>
      </c>
      <c r="N278" s="179" t="s">
        <v>43</v>
      </c>
      <c r="P278" s="140">
        <f>O278*H278</f>
        <v>0</v>
      </c>
      <c r="Q278" s="140">
        <v>5.6000000000000001E-2</v>
      </c>
      <c r="R278" s="140">
        <f>Q278*H278</f>
        <v>2.3870559999999998</v>
      </c>
      <c r="S278" s="140">
        <v>0</v>
      </c>
      <c r="T278" s="141">
        <f>S278*H278</f>
        <v>0</v>
      </c>
      <c r="AR278" s="142" t="s">
        <v>191</v>
      </c>
      <c r="AT278" s="142" t="s">
        <v>221</v>
      </c>
      <c r="AU278" s="142" t="s">
        <v>81</v>
      </c>
      <c r="AY278" s="17" t="s">
        <v>128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79</v>
      </c>
      <c r="BK278" s="143">
        <f>ROUND(I278*H278,2)</f>
        <v>0</v>
      </c>
      <c r="BL278" s="17" t="s">
        <v>135</v>
      </c>
      <c r="BM278" s="142" t="s">
        <v>504</v>
      </c>
    </row>
    <row r="279" spans="2:65" s="1" customFormat="1" ht="12">
      <c r="B279" s="32"/>
      <c r="D279" s="144" t="s">
        <v>137</v>
      </c>
      <c r="F279" s="145" t="s">
        <v>391</v>
      </c>
      <c r="I279" s="146"/>
      <c r="L279" s="32"/>
      <c r="M279" s="147"/>
      <c r="T279" s="53"/>
      <c r="AT279" s="17" t="s">
        <v>137</v>
      </c>
      <c r="AU279" s="17" t="s">
        <v>81</v>
      </c>
    </row>
    <row r="280" spans="2:65" s="12" customFormat="1" ht="12">
      <c r="B280" s="150"/>
      <c r="D280" s="144" t="s">
        <v>141</v>
      </c>
      <c r="F280" s="152" t="s">
        <v>505</v>
      </c>
      <c r="H280" s="153">
        <v>42.625999999999998</v>
      </c>
      <c r="I280" s="154"/>
      <c r="L280" s="150"/>
      <c r="M280" s="155"/>
      <c r="T280" s="156"/>
      <c r="AT280" s="151" t="s">
        <v>141</v>
      </c>
      <c r="AU280" s="151" t="s">
        <v>81</v>
      </c>
      <c r="AV280" s="12" t="s">
        <v>81</v>
      </c>
      <c r="AW280" s="12" t="s">
        <v>4</v>
      </c>
      <c r="AX280" s="12" t="s">
        <v>79</v>
      </c>
      <c r="AY280" s="151" t="s">
        <v>128</v>
      </c>
    </row>
    <row r="281" spans="2:65" s="1" customFormat="1" ht="16.5" customHeight="1">
      <c r="B281" s="32"/>
      <c r="C281" s="131" t="s">
        <v>400</v>
      </c>
      <c r="D281" s="131" t="s">
        <v>130</v>
      </c>
      <c r="E281" s="132" t="s">
        <v>395</v>
      </c>
      <c r="F281" s="133" t="s">
        <v>396</v>
      </c>
      <c r="G281" s="134" t="s">
        <v>329</v>
      </c>
      <c r="H281" s="135">
        <v>37.93</v>
      </c>
      <c r="I281" s="136"/>
      <c r="J281" s="137">
        <f>ROUND(I281*H281,2)</f>
        <v>0</v>
      </c>
      <c r="K281" s="133" t="s">
        <v>134</v>
      </c>
      <c r="L281" s="32"/>
      <c r="M281" s="138" t="s">
        <v>19</v>
      </c>
      <c r="N281" s="139" t="s">
        <v>43</v>
      </c>
      <c r="P281" s="140">
        <f>O281*H281</f>
        <v>0</v>
      </c>
      <c r="Q281" s="140">
        <v>0.10095</v>
      </c>
      <c r="R281" s="140">
        <f>Q281*H281</f>
        <v>3.8290335</v>
      </c>
      <c r="S281" s="140">
        <v>0</v>
      </c>
      <c r="T281" s="141">
        <f>S281*H281</f>
        <v>0</v>
      </c>
      <c r="AR281" s="142" t="s">
        <v>135</v>
      </c>
      <c r="AT281" s="142" t="s">
        <v>130</v>
      </c>
      <c r="AU281" s="142" t="s">
        <v>81</v>
      </c>
      <c r="AY281" s="17" t="s">
        <v>128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7" t="s">
        <v>79</v>
      </c>
      <c r="BK281" s="143">
        <f>ROUND(I281*H281,2)</f>
        <v>0</v>
      </c>
      <c r="BL281" s="17" t="s">
        <v>135</v>
      </c>
      <c r="BM281" s="142" t="s">
        <v>506</v>
      </c>
    </row>
    <row r="282" spans="2:65" s="1" customFormat="1" ht="24">
      <c r="B282" s="32"/>
      <c r="D282" s="144" t="s">
        <v>137</v>
      </c>
      <c r="F282" s="145" t="s">
        <v>398</v>
      </c>
      <c r="I282" s="146"/>
      <c r="L282" s="32"/>
      <c r="M282" s="147"/>
      <c r="T282" s="53"/>
      <c r="AT282" s="17" t="s">
        <v>137</v>
      </c>
      <c r="AU282" s="17" t="s">
        <v>81</v>
      </c>
    </row>
    <row r="283" spans="2:65" s="1" customFormat="1" ht="11">
      <c r="B283" s="32"/>
      <c r="D283" s="148" t="s">
        <v>139</v>
      </c>
      <c r="F283" s="149" t="s">
        <v>399</v>
      </c>
      <c r="I283" s="146"/>
      <c r="L283" s="32"/>
      <c r="M283" s="147"/>
      <c r="T283" s="53"/>
      <c r="AT283" s="17" t="s">
        <v>139</v>
      </c>
      <c r="AU283" s="17" t="s">
        <v>81</v>
      </c>
    </row>
    <row r="284" spans="2:65" s="12" customFormat="1" ht="12">
      <c r="B284" s="150"/>
      <c r="D284" s="144" t="s">
        <v>141</v>
      </c>
      <c r="E284" s="151" t="s">
        <v>19</v>
      </c>
      <c r="F284" s="152" t="s">
        <v>507</v>
      </c>
      <c r="H284" s="153">
        <v>37.93</v>
      </c>
      <c r="I284" s="154"/>
      <c r="L284" s="150"/>
      <c r="M284" s="155"/>
      <c r="T284" s="156"/>
      <c r="AT284" s="151" t="s">
        <v>141</v>
      </c>
      <c r="AU284" s="151" t="s">
        <v>81</v>
      </c>
      <c r="AV284" s="12" t="s">
        <v>81</v>
      </c>
      <c r="AW284" s="12" t="s">
        <v>33</v>
      </c>
      <c r="AX284" s="12" t="s">
        <v>72</v>
      </c>
      <c r="AY284" s="151" t="s">
        <v>128</v>
      </c>
    </row>
    <row r="285" spans="2:65" s="13" customFormat="1" ht="12">
      <c r="B285" s="157"/>
      <c r="D285" s="144" t="s">
        <v>141</v>
      </c>
      <c r="E285" s="158" t="s">
        <v>19</v>
      </c>
      <c r="F285" s="159" t="s">
        <v>143</v>
      </c>
      <c r="H285" s="160">
        <v>37.93</v>
      </c>
      <c r="I285" s="161"/>
      <c r="L285" s="157"/>
      <c r="M285" s="162"/>
      <c r="T285" s="163"/>
      <c r="AT285" s="158" t="s">
        <v>141</v>
      </c>
      <c r="AU285" s="158" t="s">
        <v>81</v>
      </c>
      <c r="AV285" s="13" t="s">
        <v>135</v>
      </c>
      <c r="AW285" s="13" t="s">
        <v>33</v>
      </c>
      <c r="AX285" s="13" t="s">
        <v>79</v>
      </c>
      <c r="AY285" s="158" t="s">
        <v>128</v>
      </c>
    </row>
    <row r="286" spans="2:65" s="1" customFormat="1" ht="16.5" customHeight="1">
      <c r="B286" s="32"/>
      <c r="C286" s="170" t="s">
        <v>404</v>
      </c>
      <c r="D286" s="170" t="s">
        <v>221</v>
      </c>
      <c r="E286" s="171" t="s">
        <v>401</v>
      </c>
      <c r="F286" s="172" t="s">
        <v>402</v>
      </c>
      <c r="G286" s="173" t="s">
        <v>329</v>
      </c>
      <c r="H286" s="174">
        <v>39.067999999999998</v>
      </c>
      <c r="I286" s="175"/>
      <c r="J286" s="176">
        <f>ROUND(I286*H286,2)</f>
        <v>0</v>
      </c>
      <c r="K286" s="172" t="s">
        <v>134</v>
      </c>
      <c r="L286" s="177"/>
      <c r="M286" s="178" t="s">
        <v>19</v>
      </c>
      <c r="N286" s="179" t="s">
        <v>43</v>
      </c>
      <c r="P286" s="140">
        <f>O286*H286</f>
        <v>0</v>
      </c>
      <c r="Q286" s="140">
        <v>2.1999999999999999E-2</v>
      </c>
      <c r="R286" s="140">
        <f>Q286*H286</f>
        <v>0.85949599999999993</v>
      </c>
      <c r="S286" s="140">
        <v>0</v>
      </c>
      <c r="T286" s="141">
        <f>S286*H286</f>
        <v>0</v>
      </c>
      <c r="AR286" s="142" t="s">
        <v>191</v>
      </c>
      <c r="AT286" s="142" t="s">
        <v>221</v>
      </c>
      <c r="AU286" s="142" t="s">
        <v>81</v>
      </c>
      <c r="AY286" s="17" t="s">
        <v>128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79</v>
      </c>
      <c r="BK286" s="143">
        <f>ROUND(I286*H286,2)</f>
        <v>0</v>
      </c>
      <c r="BL286" s="17" t="s">
        <v>135</v>
      </c>
      <c r="BM286" s="142" t="s">
        <v>508</v>
      </c>
    </row>
    <row r="287" spans="2:65" s="1" customFormat="1" ht="12">
      <c r="B287" s="32"/>
      <c r="D287" s="144" t="s">
        <v>137</v>
      </c>
      <c r="F287" s="145" t="s">
        <v>402</v>
      </c>
      <c r="I287" s="146"/>
      <c r="L287" s="32"/>
      <c r="M287" s="147"/>
      <c r="T287" s="53"/>
      <c r="AT287" s="17" t="s">
        <v>137</v>
      </c>
      <c r="AU287" s="17" t="s">
        <v>81</v>
      </c>
    </row>
    <row r="288" spans="2:65" s="12" customFormat="1" ht="12">
      <c r="B288" s="150"/>
      <c r="D288" s="144" t="s">
        <v>141</v>
      </c>
      <c r="F288" s="152" t="s">
        <v>509</v>
      </c>
      <c r="H288" s="153">
        <v>39.067999999999998</v>
      </c>
      <c r="I288" s="154"/>
      <c r="L288" s="150"/>
      <c r="M288" s="155"/>
      <c r="T288" s="156"/>
      <c r="AT288" s="151" t="s">
        <v>141</v>
      </c>
      <c r="AU288" s="151" t="s">
        <v>81</v>
      </c>
      <c r="AV288" s="12" t="s">
        <v>81</v>
      </c>
      <c r="AW288" s="12" t="s">
        <v>4</v>
      </c>
      <c r="AX288" s="12" t="s">
        <v>79</v>
      </c>
      <c r="AY288" s="151" t="s">
        <v>128</v>
      </c>
    </row>
    <row r="289" spans="2:65" s="1" customFormat="1" ht="16.5" customHeight="1">
      <c r="B289" s="32"/>
      <c r="C289" s="131" t="s">
        <v>410</v>
      </c>
      <c r="D289" s="131" t="s">
        <v>130</v>
      </c>
      <c r="E289" s="132" t="s">
        <v>405</v>
      </c>
      <c r="F289" s="133" t="s">
        <v>406</v>
      </c>
      <c r="G289" s="134" t="s">
        <v>229</v>
      </c>
      <c r="H289" s="135">
        <v>112.5</v>
      </c>
      <c r="I289" s="136"/>
      <c r="J289" s="137">
        <f>ROUND(I289*H289,2)</f>
        <v>0</v>
      </c>
      <c r="K289" s="133" t="s">
        <v>134</v>
      </c>
      <c r="L289" s="32"/>
      <c r="M289" s="138" t="s">
        <v>19</v>
      </c>
      <c r="N289" s="139" t="s">
        <v>43</v>
      </c>
      <c r="P289" s="140">
        <f>O289*H289</f>
        <v>0</v>
      </c>
      <c r="Q289" s="140">
        <v>3.6000000000000002E-4</v>
      </c>
      <c r="R289" s="140">
        <f>Q289*H289</f>
        <v>4.0500000000000001E-2</v>
      </c>
      <c r="S289" s="140">
        <v>0</v>
      </c>
      <c r="T289" s="141">
        <f>S289*H289</f>
        <v>0</v>
      </c>
      <c r="AR289" s="142" t="s">
        <v>135</v>
      </c>
      <c r="AT289" s="142" t="s">
        <v>130</v>
      </c>
      <c r="AU289" s="142" t="s">
        <v>81</v>
      </c>
      <c r="AY289" s="17" t="s">
        <v>128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79</v>
      </c>
      <c r="BK289" s="143">
        <f>ROUND(I289*H289,2)</f>
        <v>0</v>
      </c>
      <c r="BL289" s="17" t="s">
        <v>135</v>
      </c>
      <c r="BM289" s="142" t="s">
        <v>510</v>
      </c>
    </row>
    <row r="290" spans="2:65" s="1" customFormat="1" ht="12">
      <c r="B290" s="32"/>
      <c r="D290" s="144" t="s">
        <v>137</v>
      </c>
      <c r="F290" s="145" t="s">
        <v>408</v>
      </c>
      <c r="I290" s="146"/>
      <c r="L290" s="32"/>
      <c r="M290" s="147"/>
      <c r="T290" s="53"/>
      <c r="AT290" s="17" t="s">
        <v>137</v>
      </c>
      <c r="AU290" s="17" t="s">
        <v>81</v>
      </c>
    </row>
    <row r="291" spans="2:65" s="1" customFormat="1" ht="11">
      <c r="B291" s="32"/>
      <c r="D291" s="148" t="s">
        <v>139</v>
      </c>
      <c r="F291" s="149" t="s">
        <v>409</v>
      </c>
      <c r="I291" s="146"/>
      <c r="L291" s="32"/>
      <c r="M291" s="147"/>
      <c r="T291" s="53"/>
      <c r="AT291" s="17" t="s">
        <v>139</v>
      </c>
      <c r="AU291" s="17" t="s">
        <v>81</v>
      </c>
    </row>
    <row r="292" spans="2:65" s="12" customFormat="1" ht="12">
      <c r="B292" s="150"/>
      <c r="D292" s="144" t="s">
        <v>141</v>
      </c>
      <c r="E292" s="151" t="s">
        <v>19</v>
      </c>
      <c r="F292" s="152" t="s">
        <v>457</v>
      </c>
      <c r="H292" s="153">
        <v>76.5</v>
      </c>
      <c r="I292" s="154"/>
      <c r="L292" s="150"/>
      <c r="M292" s="155"/>
      <c r="T292" s="156"/>
      <c r="AT292" s="151" t="s">
        <v>141</v>
      </c>
      <c r="AU292" s="151" t="s">
        <v>81</v>
      </c>
      <c r="AV292" s="12" t="s">
        <v>81</v>
      </c>
      <c r="AW292" s="12" t="s">
        <v>33</v>
      </c>
      <c r="AX292" s="12" t="s">
        <v>72</v>
      </c>
      <c r="AY292" s="151" t="s">
        <v>128</v>
      </c>
    </row>
    <row r="293" spans="2:65" s="12" customFormat="1" ht="12">
      <c r="B293" s="150"/>
      <c r="D293" s="144" t="s">
        <v>141</v>
      </c>
      <c r="E293" s="151" t="s">
        <v>19</v>
      </c>
      <c r="F293" s="152" t="s">
        <v>458</v>
      </c>
      <c r="H293" s="153">
        <v>36</v>
      </c>
      <c r="I293" s="154"/>
      <c r="L293" s="150"/>
      <c r="M293" s="155"/>
      <c r="T293" s="156"/>
      <c r="AT293" s="151" t="s">
        <v>141</v>
      </c>
      <c r="AU293" s="151" t="s">
        <v>81</v>
      </c>
      <c r="AV293" s="12" t="s">
        <v>81</v>
      </c>
      <c r="AW293" s="12" t="s">
        <v>33</v>
      </c>
      <c r="AX293" s="12" t="s">
        <v>72</v>
      </c>
      <c r="AY293" s="151" t="s">
        <v>128</v>
      </c>
    </row>
    <row r="294" spans="2:65" s="13" customFormat="1" ht="12">
      <c r="B294" s="157"/>
      <c r="D294" s="144" t="s">
        <v>141</v>
      </c>
      <c r="E294" s="158" t="s">
        <v>19</v>
      </c>
      <c r="F294" s="159" t="s">
        <v>143</v>
      </c>
      <c r="H294" s="160">
        <v>112.5</v>
      </c>
      <c r="I294" s="161"/>
      <c r="L294" s="157"/>
      <c r="M294" s="162"/>
      <c r="T294" s="163"/>
      <c r="AT294" s="158" t="s">
        <v>141</v>
      </c>
      <c r="AU294" s="158" t="s">
        <v>81</v>
      </c>
      <c r="AV294" s="13" t="s">
        <v>135</v>
      </c>
      <c r="AW294" s="13" t="s">
        <v>33</v>
      </c>
      <c r="AX294" s="13" t="s">
        <v>79</v>
      </c>
      <c r="AY294" s="158" t="s">
        <v>128</v>
      </c>
    </row>
    <row r="295" spans="2:65" s="1" customFormat="1" ht="16.5" customHeight="1">
      <c r="B295" s="32"/>
      <c r="C295" s="131" t="s">
        <v>418</v>
      </c>
      <c r="D295" s="131" t="s">
        <v>130</v>
      </c>
      <c r="E295" s="132" t="s">
        <v>411</v>
      </c>
      <c r="F295" s="133" t="s">
        <v>412</v>
      </c>
      <c r="G295" s="134" t="s">
        <v>329</v>
      </c>
      <c r="H295" s="135">
        <v>38</v>
      </c>
      <c r="I295" s="136"/>
      <c r="J295" s="137">
        <f>ROUND(I295*H295,2)</f>
        <v>0</v>
      </c>
      <c r="K295" s="133" t="s">
        <v>134</v>
      </c>
      <c r="L295" s="32"/>
      <c r="M295" s="138" t="s">
        <v>19</v>
      </c>
      <c r="N295" s="139" t="s">
        <v>43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135</v>
      </c>
      <c r="AT295" s="142" t="s">
        <v>130</v>
      </c>
      <c r="AU295" s="142" t="s">
        <v>81</v>
      </c>
      <c r="AY295" s="17" t="s">
        <v>128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7" t="s">
        <v>79</v>
      </c>
      <c r="BK295" s="143">
        <f>ROUND(I295*H295,2)</f>
        <v>0</v>
      </c>
      <c r="BL295" s="17" t="s">
        <v>135</v>
      </c>
      <c r="BM295" s="142" t="s">
        <v>511</v>
      </c>
    </row>
    <row r="296" spans="2:65" s="1" customFormat="1" ht="12">
      <c r="B296" s="32"/>
      <c r="D296" s="144" t="s">
        <v>137</v>
      </c>
      <c r="F296" s="145" t="s">
        <v>414</v>
      </c>
      <c r="I296" s="146"/>
      <c r="L296" s="32"/>
      <c r="M296" s="147"/>
      <c r="T296" s="53"/>
      <c r="AT296" s="17" t="s">
        <v>137</v>
      </c>
      <c r="AU296" s="17" t="s">
        <v>81</v>
      </c>
    </row>
    <row r="297" spans="2:65" s="1" customFormat="1" ht="11">
      <c r="B297" s="32"/>
      <c r="D297" s="148" t="s">
        <v>139</v>
      </c>
      <c r="F297" s="149" t="s">
        <v>415</v>
      </c>
      <c r="I297" s="146"/>
      <c r="L297" s="32"/>
      <c r="M297" s="147"/>
      <c r="T297" s="53"/>
      <c r="AT297" s="17" t="s">
        <v>139</v>
      </c>
      <c r="AU297" s="17" t="s">
        <v>81</v>
      </c>
    </row>
    <row r="298" spans="2:65" s="12" customFormat="1" ht="12">
      <c r="B298" s="150"/>
      <c r="D298" s="144" t="s">
        <v>141</v>
      </c>
      <c r="E298" s="151" t="s">
        <v>19</v>
      </c>
      <c r="F298" s="152" t="s">
        <v>480</v>
      </c>
      <c r="H298" s="153">
        <v>38</v>
      </c>
      <c r="I298" s="154"/>
      <c r="L298" s="150"/>
      <c r="M298" s="155"/>
      <c r="T298" s="156"/>
      <c r="AT298" s="151" t="s">
        <v>141</v>
      </c>
      <c r="AU298" s="151" t="s">
        <v>81</v>
      </c>
      <c r="AV298" s="12" t="s">
        <v>81</v>
      </c>
      <c r="AW298" s="12" t="s">
        <v>33</v>
      </c>
      <c r="AX298" s="12" t="s">
        <v>72</v>
      </c>
      <c r="AY298" s="151" t="s">
        <v>128</v>
      </c>
    </row>
    <row r="299" spans="2:65" s="13" customFormat="1" ht="12">
      <c r="B299" s="157"/>
      <c r="D299" s="144" t="s">
        <v>141</v>
      </c>
      <c r="E299" s="158" t="s">
        <v>19</v>
      </c>
      <c r="F299" s="159" t="s">
        <v>143</v>
      </c>
      <c r="H299" s="160">
        <v>38</v>
      </c>
      <c r="I299" s="161"/>
      <c r="L299" s="157"/>
      <c r="M299" s="162"/>
      <c r="T299" s="163"/>
      <c r="AT299" s="158" t="s">
        <v>141</v>
      </c>
      <c r="AU299" s="158" t="s">
        <v>81</v>
      </c>
      <c r="AV299" s="13" t="s">
        <v>135</v>
      </c>
      <c r="AW299" s="13" t="s">
        <v>33</v>
      </c>
      <c r="AX299" s="13" t="s">
        <v>79</v>
      </c>
      <c r="AY299" s="158" t="s">
        <v>128</v>
      </c>
    </row>
    <row r="300" spans="2:65" s="11" customFormat="1" ht="22.75" customHeight="1">
      <c r="B300" s="119"/>
      <c r="D300" s="120" t="s">
        <v>71</v>
      </c>
      <c r="E300" s="129" t="s">
        <v>416</v>
      </c>
      <c r="F300" s="129" t="s">
        <v>417</v>
      </c>
      <c r="I300" s="122"/>
      <c r="J300" s="130">
        <f>BK300</f>
        <v>0</v>
      </c>
      <c r="L300" s="119"/>
      <c r="M300" s="124"/>
      <c r="P300" s="125">
        <f>SUM(P301:P303)</f>
        <v>0</v>
      </c>
      <c r="R300" s="125">
        <f>SUM(R301:R303)</f>
        <v>0</v>
      </c>
      <c r="T300" s="126">
        <f>SUM(T301:T303)</f>
        <v>0</v>
      </c>
      <c r="AR300" s="120" t="s">
        <v>79</v>
      </c>
      <c r="AT300" s="127" t="s">
        <v>71</v>
      </c>
      <c r="AU300" s="127" t="s">
        <v>79</v>
      </c>
      <c r="AY300" s="120" t="s">
        <v>128</v>
      </c>
      <c r="BK300" s="128">
        <f>SUM(BK301:BK303)</f>
        <v>0</v>
      </c>
    </row>
    <row r="301" spans="2:65" s="1" customFormat="1" ht="16.5" customHeight="1">
      <c r="B301" s="32"/>
      <c r="C301" s="131" t="s">
        <v>512</v>
      </c>
      <c r="D301" s="131" t="s">
        <v>130</v>
      </c>
      <c r="E301" s="132" t="s">
        <v>419</v>
      </c>
      <c r="F301" s="133" t="s">
        <v>420</v>
      </c>
      <c r="G301" s="134" t="s">
        <v>201</v>
      </c>
      <c r="H301" s="135">
        <v>147.209</v>
      </c>
      <c r="I301" s="136"/>
      <c r="J301" s="137">
        <f>ROUND(I301*H301,2)</f>
        <v>0</v>
      </c>
      <c r="K301" s="133" t="s">
        <v>134</v>
      </c>
      <c r="L301" s="32"/>
      <c r="M301" s="138" t="s">
        <v>19</v>
      </c>
      <c r="N301" s="139" t="s">
        <v>43</v>
      </c>
      <c r="P301" s="140">
        <f>O301*H301</f>
        <v>0</v>
      </c>
      <c r="Q301" s="140">
        <v>0</v>
      </c>
      <c r="R301" s="140">
        <f>Q301*H301</f>
        <v>0</v>
      </c>
      <c r="S301" s="140">
        <v>0</v>
      </c>
      <c r="T301" s="141">
        <f>S301*H301</f>
        <v>0</v>
      </c>
      <c r="AR301" s="142" t="s">
        <v>135</v>
      </c>
      <c r="AT301" s="142" t="s">
        <v>130</v>
      </c>
      <c r="AU301" s="142" t="s">
        <v>81</v>
      </c>
      <c r="AY301" s="17" t="s">
        <v>128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7" t="s">
        <v>79</v>
      </c>
      <c r="BK301" s="143">
        <f>ROUND(I301*H301,2)</f>
        <v>0</v>
      </c>
      <c r="BL301" s="17" t="s">
        <v>135</v>
      </c>
      <c r="BM301" s="142" t="s">
        <v>513</v>
      </c>
    </row>
    <row r="302" spans="2:65" s="1" customFormat="1" ht="12">
      <c r="B302" s="32"/>
      <c r="D302" s="144" t="s">
        <v>137</v>
      </c>
      <c r="F302" s="145" t="s">
        <v>422</v>
      </c>
      <c r="I302" s="146"/>
      <c r="L302" s="32"/>
      <c r="M302" s="147"/>
      <c r="T302" s="53"/>
      <c r="AT302" s="17" t="s">
        <v>137</v>
      </c>
      <c r="AU302" s="17" t="s">
        <v>81</v>
      </c>
    </row>
    <row r="303" spans="2:65" s="1" customFormat="1" ht="11">
      <c r="B303" s="32"/>
      <c r="D303" s="148" t="s">
        <v>139</v>
      </c>
      <c r="F303" s="149" t="s">
        <v>423</v>
      </c>
      <c r="I303" s="146"/>
      <c r="L303" s="32"/>
      <c r="M303" s="180"/>
      <c r="N303" s="181"/>
      <c r="O303" s="181"/>
      <c r="P303" s="181"/>
      <c r="Q303" s="181"/>
      <c r="R303" s="181"/>
      <c r="S303" s="181"/>
      <c r="T303" s="182"/>
      <c r="AT303" s="17" t="s">
        <v>139</v>
      </c>
      <c r="AU303" s="17" t="s">
        <v>81</v>
      </c>
    </row>
    <row r="304" spans="2:65" s="1" customFormat="1" ht="7" customHeight="1">
      <c r="B304" s="41"/>
      <c r="C304" s="42"/>
      <c r="D304" s="42"/>
      <c r="E304" s="42"/>
      <c r="F304" s="42"/>
      <c r="G304" s="42"/>
      <c r="H304" s="42"/>
      <c r="I304" s="42"/>
      <c r="J304" s="42"/>
      <c r="K304" s="42"/>
      <c r="L304" s="32"/>
    </row>
  </sheetData>
  <sheetProtection algorithmName="SHA-512" hashValue="6tqcCN1+XsVsYTjPpj68GGHWpLRo6CA7wnH8x2UbiYNFSBM1M7GRxruJmGYf7HO1mWStWDpGRYT5xmxkmKm3XQ==" saltValue="QIOvgGbm0/7etGA/3TBl6NNl/jjR0GtQ19UeCaSNmi09KAW/iznabx8jA3vMvE2ku8N5NCyVSI7aqcELB4qnrw==" spinCount="100000" sheet="1" objects="1" scenarios="1" formatColumns="0" formatRows="0" autoFilter="0"/>
  <autoFilter ref="C92:K303" xr:uid="{00000000-0009-0000-0000-000002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8" r:id="rId1" xr:uid="{00000000-0004-0000-0200-000000000000}"/>
    <hyperlink ref="F103" r:id="rId2" xr:uid="{00000000-0004-0000-0200-000001000000}"/>
    <hyperlink ref="F108" r:id="rId3" xr:uid="{00000000-0004-0000-0200-000002000000}"/>
    <hyperlink ref="F114" r:id="rId4" xr:uid="{00000000-0004-0000-0200-000003000000}"/>
    <hyperlink ref="F120" r:id="rId5" xr:uid="{00000000-0004-0000-0200-000004000000}"/>
    <hyperlink ref="F130" r:id="rId6" xr:uid="{00000000-0004-0000-0200-000005000000}"/>
    <hyperlink ref="F135" r:id="rId7" xr:uid="{00000000-0004-0000-0200-000006000000}"/>
    <hyperlink ref="F140" r:id="rId8" xr:uid="{00000000-0004-0000-0200-000007000000}"/>
    <hyperlink ref="F150" r:id="rId9" xr:uid="{00000000-0004-0000-0200-000008000000}"/>
    <hyperlink ref="F156" r:id="rId10" xr:uid="{00000000-0004-0000-0200-000009000000}"/>
    <hyperlink ref="F166" r:id="rId11" xr:uid="{00000000-0004-0000-0200-00000A000000}"/>
    <hyperlink ref="F171" r:id="rId12" xr:uid="{00000000-0004-0000-0200-00000B000000}"/>
    <hyperlink ref="F177" r:id="rId13" xr:uid="{00000000-0004-0000-0200-00000C000000}"/>
    <hyperlink ref="F184" r:id="rId14" xr:uid="{00000000-0004-0000-0200-00000D000000}"/>
    <hyperlink ref="F189" r:id="rId15" xr:uid="{00000000-0004-0000-0200-00000E000000}"/>
    <hyperlink ref="F194" r:id="rId16" xr:uid="{00000000-0004-0000-0200-00000F000000}"/>
    <hyperlink ref="F199" r:id="rId17" xr:uid="{00000000-0004-0000-0200-000010000000}"/>
    <hyperlink ref="F205" r:id="rId18" xr:uid="{00000000-0004-0000-0200-000011000000}"/>
    <hyperlink ref="F211" r:id="rId19" xr:uid="{00000000-0004-0000-0200-000012000000}"/>
    <hyperlink ref="F217" r:id="rId20" xr:uid="{00000000-0004-0000-0200-000013000000}"/>
    <hyperlink ref="F223" r:id="rId21" xr:uid="{00000000-0004-0000-0200-000014000000}"/>
    <hyperlink ref="F232" r:id="rId22" xr:uid="{00000000-0004-0000-0200-000015000000}"/>
    <hyperlink ref="F243" r:id="rId23" xr:uid="{00000000-0004-0000-0200-000016000000}"/>
    <hyperlink ref="F256" r:id="rId24" xr:uid="{00000000-0004-0000-0200-000017000000}"/>
    <hyperlink ref="F261" r:id="rId25" xr:uid="{00000000-0004-0000-0200-000018000000}"/>
    <hyperlink ref="F272" r:id="rId26" xr:uid="{00000000-0004-0000-0200-000019000000}"/>
    <hyperlink ref="F275" r:id="rId27" xr:uid="{00000000-0004-0000-0200-00001A000000}"/>
    <hyperlink ref="F283" r:id="rId28" xr:uid="{00000000-0004-0000-0200-00001B000000}"/>
    <hyperlink ref="F291" r:id="rId29" xr:uid="{00000000-0004-0000-0200-00001C000000}"/>
    <hyperlink ref="F297" r:id="rId30" xr:uid="{00000000-0004-0000-0200-00001D000000}"/>
    <hyperlink ref="F303" r:id="rId31" xr:uid="{00000000-0004-0000-02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7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10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92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5" customHeight="1">
      <c r="B4" s="20"/>
      <c r="D4" s="21" t="s">
        <v>96</v>
      </c>
      <c r="L4" s="20"/>
      <c r="M4" s="90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0" t="str">
        <f>'Rekapitulace stavby'!K6</f>
        <v>Vrskmaň - místní část Zaječice - vybudování parkovacích stání a chodníku</v>
      </c>
      <c r="F7" s="311"/>
      <c r="G7" s="311"/>
      <c r="H7" s="311"/>
      <c r="L7" s="20"/>
    </row>
    <row r="8" spans="2:46" ht="12" customHeight="1">
      <c r="B8" s="20"/>
      <c r="D8" s="27" t="s">
        <v>97</v>
      </c>
      <c r="L8" s="20"/>
    </row>
    <row r="9" spans="2:46" s="1" customFormat="1" ht="16.5" customHeight="1">
      <c r="B9" s="32"/>
      <c r="E9" s="310" t="s">
        <v>98</v>
      </c>
      <c r="F9" s="312"/>
      <c r="G9" s="312"/>
      <c r="H9" s="312"/>
      <c r="L9" s="32"/>
    </row>
    <row r="10" spans="2:46" s="1" customFormat="1" ht="12" customHeight="1">
      <c r="B10" s="32"/>
      <c r="D10" s="27" t="s">
        <v>99</v>
      </c>
      <c r="L10" s="32"/>
    </row>
    <row r="11" spans="2:46" s="1" customFormat="1" ht="16.5" customHeight="1">
      <c r="B11" s="32"/>
      <c r="E11" s="269" t="s">
        <v>514</v>
      </c>
      <c r="F11" s="312"/>
      <c r="G11" s="312"/>
      <c r="H11" s="312"/>
      <c r="L11" s="32"/>
    </row>
    <row r="12" spans="2:46" s="1" customFormat="1" ht="11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35</v>
      </c>
      <c r="I14" s="27" t="s">
        <v>23</v>
      </c>
      <c r="J14" s="49" t="str">
        <f>'Rekapitulace stavby'!AN8</f>
        <v>30. 11. 2024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obec Vrskmaň, čp.46, Vrskmaň </v>
      </c>
      <c r="I17" s="27" t="s">
        <v>28</v>
      </c>
      <c r="J17" s="25" t="str">
        <f>IF('Rekapitulace stavby'!AN11="","",'Rekapitulace stavby'!AN11)</f>
        <v/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3" t="str">
        <f>'Rekapitulace stavby'!E14</f>
        <v>Vyplň údaj</v>
      </c>
      <c r="F20" s="294"/>
      <c r="G20" s="294"/>
      <c r="H20" s="294"/>
      <c r="I20" s="27" t="s">
        <v>28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PROKA - Michal Koblížek </v>
      </c>
      <c r="I23" s="27" t="s">
        <v>28</v>
      </c>
      <c r="J23" s="25" t="str">
        <f>IF('Rekapitulace stavby'!AN17="","",'Rekapitulace stavby'!AN17)</f>
        <v/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5" customHeight="1">
      <c r="B29" s="91"/>
      <c r="E29" s="299" t="s">
        <v>19</v>
      </c>
      <c r="F29" s="299"/>
      <c r="G29" s="299"/>
      <c r="H29" s="299"/>
      <c r="L29" s="91"/>
    </row>
    <row r="30" spans="2:12" s="1" customFormat="1" ht="7" customHeight="1">
      <c r="B30" s="32"/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5" customHeight="1">
      <c r="B32" s="32"/>
      <c r="D32" s="92" t="s">
        <v>38</v>
      </c>
      <c r="J32" s="63">
        <f>ROUND(J90, 2)</f>
        <v>0</v>
      </c>
      <c r="L32" s="32"/>
    </row>
    <row r="33" spans="2:12" s="1" customFormat="1" ht="7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5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5" customHeight="1">
      <c r="B35" s="32"/>
      <c r="D35" s="52" t="s">
        <v>42</v>
      </c>
      <c r="E35" s="27" t="s">
        <v>43</v>
      </c>
      <c r="F35" s="83">
        <f>ROUND((SUM(BE90:BE186)),  2)</f>
        <v>0</v>
      </c>
      <c r="I35" s="93">
        <v>0.21</v>
      </c>
      <c r="J35" s="83">
        <f>ROUND(((SUM(BE90:BE186))*I35),  2)</f>
        <v>0</v>
      </c>
      <c r="L35" s="32"/>
    </row>
    <row r="36" spans="2:12" s="1" customFormat="1" ht="14.5" customHeight="1">
      <c r="B36" s="32"/>
      <c r="E36" s="27" t="s">
        <v>44</v>
      </c>
      <c r="F36" s="83">
        <f>ROUND((SUM(BF90:BF186)),  2)</f>
        <v>0</v>
      </c>
      <c r="I36" s="93">
        <v>0.12</v>
      </c>
      <c r="J36" s="83">
        <f>ROUND(((SUM(BF90:BF186))*I36),  2)</f>
        <v>0</v>
      </c>
      <c r="L36" s="32"/>
    </row>
    <row r="37" spans="2:12" s="1" customFormat="1" ht="14.5" hidden="1" customHeight="1">
      <c r="B37" s="32"/>
      <c r="E37" s="27" t="s">
        <v>45</v>
      </c>
      <c r="F37" s="83">
        <f>ROUND((SUM(BG90:BG186)),  2)</f>
        <v>0</v>
      </c>
      <c r="I37" s="93">
        <v>0.21</v>
      </c>
      <c r="J37" s="83">
        <f>0</f>
        <v>0</v>
      </c>
      <c r="L37" s="32"/>
    </row>
    <row r="38" spans="2:12" s="1" customFormat="1" ht="14.5" hidden="1" customHeight="1">
      <c r="B38" s="32"/>
      <c r="E38" s="27" t="s">
        <v>46</v>
      </c>
      <c r="F38" s="83">
        <f>ROUND((SUM(BH90:BH186)),  2)</f>
        <v>0</v>
      </c>
      <c r="I38" s="93">
        <v>0.12</v>
      </c>
      <c r="J38" s="83">
        <f>0</f>
        <v>0</v>
      </c>
      <c r="L38" s="32"/>
    </row>
    <row r="39" spans="2:12" s="1" customFormat="1" ht="14.5" hidden="1" customHeight="1">
      <c r="B39" s="32"/>
      <c r="E39" s="27" t="s">
        <v>47</v>
      </c>
      <c r="F39" s="83">
        <f>ROUND((SUM(BI90:BI186)),  2)</f>
        <v>0</v>
      </c>
      <c r="I39" s="93">
        <v>0</v>
      </c>
      <c r="J39" s="83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7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5" customHeight="1">
      <c r="B47" s="32"/>
      <c r="C47" s="21" t="s">
        <v>101</v>
      </c>
      <c r="L47" s="32"/>
    </row>
    <row r="48" spans="2:12" s="1" customFormat="1" ht="7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10" t="str">
        <f>E7</f>
        <v>Vrskmaň - místní část Zaječice - vybudování parkovacích stání a chodníku</v>
      </c>
      <c r="F50" s="311"/>
      <c r="G50" s="311"/>
      <c r="H50" s="311"/>
      <c r="L50" s="32"/>
    </row>
    <row r="51" spans="2:47" ht="12" customHeight="1">
      <c r="B51" s="20"/>
      <c r="C51" s="27" t="s">
        <v>97</v>
      </c>
      <c r="L51" s="20"/>
    </row>
    <row r="52" spans="2:47" s="1" customFormat="1" ht="16.5" customHeight="1">
      <c r="B52" s="32"/>
      <c r="E52" s="310" t="s">
        <v>98</v>
      </c>
      <c r="F52" s="312"/>
      <c r="G52" s="312"/>
      <c r="H52" s="312"/>
      <c r="L52" s="32"/>
    </row>
    <row r="53" spans="2:47" s="1" customFormat="1" ht="12" customHeight="1">
      <c r="B53" s="32"/>
      <c r="C53" s="27" t="s">
        <v>99</v>
      </c>
      <c r="L53" s="32"/>
    </row>
    <row r="54" spans="2:47" s="1" customFormat="1" ht="16.5" customHeight="1">
      <c r="B54" s="32"/>
      <c r="E54" s="269" t="str">
        <f>E11</f>
        <v xml:space="preserve">SO c - Chodník </v>
      </c>
      <c r="F54" s="312"/>
      <c r="G54" s="312"/>
      <c r="H54" s="312"/>
      <c r="L54" s="32"/>
    </row>
    <row r="55" spans="2:47" s="1" customFormat="1" ht="7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</v>
      </c>
      <c r="I56" s="27" t="s">
        <v>23</v>
      </c>
      <c r="J56" s="49" t="str">
        <f>IF(J14="","",J14)</f>
        <v>30. 11. 2024</v>
      </c>
      <c r="L56" s="32"/>
    </row>
    <row r="57" spans="2:47" s="1" customFormat="1" ht="7" customHeight="1">
      <c r="B57" s="32"/>
      <c r="L57" s="32"/>
    </row>
    <row r="58" spans="2:47" s="1" customFormat="1" ht="25.75" customHeight="1">
      <c r="B58" s="32"/>
      <c r="C58" s="27" t="s">
        <v>25</v>
      </c>
      <c r="F58" s="25" t="str">
        <f>E17</f>
        <v xml:space="preserve">obec Vrskmaň, čp.46, Vrskmaň </v>
      </c>
      <c r="I58" s="27" t="s">
        <v>31</v>
      </c>
      <c r="J58" s="30" t="str">
        <f>E23</f>
        <v xml:space="preserve">PROKA - Michal Koblížek </v>
      </c>
      <c r="L58" s="32"/>
    </row>
    <row r="59" spans="2:47" s="1" customFormat="1" ht="15.2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 xml:space="preserve"> </v>
      </c>
      <c r="L59" s="32"/>
    </row>
    <row r="60" spans="2:47" s="1" customFormat="1" ht="10.25" customHeight="1">
      <c r="B60" s="32"/>
      <c r="L60" s="32"/>
    </row>
    <row r="61" spans="2:47" s="1" customFormat="1" ht="29.25" customHeight="1">
      <c r="B61" s="32"/>
      <c r="C61" s="100" t="s">
        <v>102</v>
      </c>
      <c r="D61" s="94"/>
      <c r="E61" s="94"/>
      <c r="F61" s="94"/>
      <c r="G61" s="94"/>
      <c r="H61" s="94"/>
      <c r="I61" s="94"/>
      <c r="J61" s="101" t="s">
        <v>103</v>
      </c>
      <c r="K61" s="94"/>
      <c r="L61" s="32"/>
    </row>
    <row r="62" spans="2:47" s="1" customFormat="1" ht="10.25" customHeight="1">
      <c r="B62" s="32"/>
      <c r="L62" s="32"/>
    </row>
    <row r="63" spans="2:47" s="1" customFormat="1" ht="22.75" customHeight="1">
      <c r="B63" s="32"/>
      <c r="C63" s="102" t="s">
        <v>70</v>
      </c>
      <c r="J63" s="63">
        <f>J90</f>
        <v>0</v>
      </c>
      <c r="L63" s="32"/>
      <c r="AU63" s="17" t="s">
        <v>104</v>
      </c>
    </row>
    <row r="64" spans="2:47" s="8" customFormat="1" ht="25" customHeight="1">
      <c r="B64" s="103"/>
      <c r="D64" s="104" t="s">
        <v>105</v>
      </c>
      <c r="E64" s="105"/>
      <c r="F64" s="105"/>
      <c r="G64" s="105"/>
      <c r="H64" s="105"/>
      <c r="I64" s="105"/>
      <c r="J64" s="106">
        <f>J91</f>
        <v>0</v>
      </c>
      <c r="L64" s="103"/>
    </row>
    <row r="65" spans="2:12" s="9" customFormat="1" ht="20" customHeight="1">
      <c r="B65" s="107"/>
      <c r="D65" s="108" t="s">
        <v>106</v>
      </c>
      <c r="E65" s="109"/>
      <c r="F65" s="109"/>
      <c r="G65" s="109"/>
      <c r="H65" s="109"/>
      <c r="I65" s="109"/>
      <c r="J65" s="110">
        <f>J92</f>
        <v>0</v>
      </c>
      <c r="L65" s="107"/>
    </row>
    <row r="66" spans="2:12" s="9" customFormat="1" ht="20" customHeight="1">
      <c r="B66" s="107"/>
      <c r="D66" s="108" t="s">
        <v>109</v>
      </c>
      <c r="E66" s="109"/>
      <c r="F66" s="109"/>
      <c r="G66" s="109"/>
      <c r="H66" s="109"/>
      <c r="I66" s="109"/>
      <c r="J66" s="110">
        <f>J151</f>
        <v>0</v>
      </c>
      <c r="L66" s="107"/>
    </row>
    <row r="67" spans="2:12" s="9" customFormat="1" ht="20" customHeight="1">
      <c r="B67" s="107"/>
      <c r="D67" s="108" t="s">
        <v>111</v>
      </c>
      <c r="E67" s="109"/>
      <c r="F67" s="109"/>
      <c r="G67" s="109"/>
      <c r="H67" s="109"/>
      <c r="I67" s="109"/>
      <c r="J67" s="110">
        <f>J174</f>
        <v>0</v>
      </c>
      <c r="L67" s="107"/>
    </row>
    <row r="68" spans="2:12" s="9" customFormat="1" ht="20" customHeight="1">
      <c r="B68" s="107"/>
      <c r="D68" s="108" t="s">
        <v>112</v>
      </c>
      <c r="E68" s="109"/>
      <c r="F68" s="109"/>
      <c r="G68" s="109"/>
      <c r="H68" s="109"/>
      <c r="I68" s="109"/>
      <c r="J68" s="110">
        <f>J183</f>
        <v>0</v>
      </c>
      <c r="L68" s="107"/>
    </row>
    <row r="69" spans="2:12" s="1" customFormat="1" ht="21.75" customHeight="1">
      <c r="B69" s="32"/>
      <c r="L69" s="32"/>
    </row>
    <row r="70" spans="2:12" s="1" customFormat="1" ht="7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7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5" customHeight="1">
      <c r="B75" s="32"/>
      <c r="C75" s="21" t="s">
        <v>113</v>
      </c>
      <c r="L75" s="32"/>
    </row>
    <row r="76" spans="2:12" s="1" customFormat="1" ht="7" customHeight="1">
      <c r="B76" s="32"/>
      <c r="L76" s="32"/>
    </row>
    <row r="77" spans="2:12" s="1" customFormat="1" ht="12" customHeight="1">
      <c r="B77" s="32"/>
      <c r="C77" s="27" t="s">
        <v>16</v>
      </c>
      <c r="L77" s="32"/>
    </row>
    <row r="78" spans="2:12" s="1" customFormat="1" ht="16.5" customHeight="1">
      <c r="B78" s="32"/>
      <c r="E78" s="310" t="str">
        <f>E7</f>
        <v>Vrskmaň - místní část Zaječice - vybudování parkovacích stání a chodníku</v>
      </c>
      <c r="F78" s="311"/>
      <c r="G78" s="311"/>
      <c r="H78" s="311"/>
      <c r="L78" s="32"/>
    </row>
    <row r="79" spans="2:12" ht="12" customHeight="1">
      <c r="B79" s="20"/>
      <c r="C79" s="27" t="s">
        <v>97</v>
      </c>
      <c r="L79" s="20"/>
    </row>
    <row r="80" spans="2:12" s="1" customFormat="1" ht="16.5" customHeight="1">
      <c r="B80" s="32"/>
      <c r="E80" s="310" t="s">
        <v>98</v>
      </c>
      <c r="F80" s="312"/>
      <c r="G80" s="312"/>
      <c r="H80" s="312"/>
      <c r="L80" s="32"/>
    </row>
    <row r="81" spans="2:65" s="1" customFormat="1" ht="12" customHeight="1">
      <c r="B81" s="32"/>
      <c r="C81" s="27" t="s">
        <v>99</v>
      </c>
      <c r="L81" s="32"/>
    </row>
    <row r="82" spans="2:65" s="1" customFormat="1" ht="16.5" customHeight="1">
      <c r="B82" s="32"/>
      <c r="E82" s="269" t="str">
        <f>E11</f>
        <v xml:space="preserve">SO c - Chodník </v>
      </c>
      <c r="F82" s="312"/>
      <c r="G82" s="312"/>
      <c r="H82" s="312"/>
      <c r="L82" s="32"/>
    </row>
    <row r="83" spans="2:65" s="1" customFormat="1" ht="7" customHeight="1">
      <c r="B83" s="32"/>
      <c r="L83" s="32"/>
    </row>
    <row r="84" spans="2:65" s="1" customFormat="1" ht="12" customHeight="1">
      <c r="B84" s="32"/>
      <c r="C84" s="27" t="s">
        <v>21</v>
      </c>
      <c r="F84" s="25" t="str">
        <f>F14</f>
        <v xml:space="preserve"> </v>
      </c>
      <c r="I84" s="27" t="s">
        <v>23</v>
      </c>
      <c r="J84" s="49" t="str">
        <f>IF(J14="","",J14)</f>
        <v>30. 11. 2024</v>
      </c>
      <c r="L84" s="32"/>
    </row>
    <row r="85" spans="2:65" s="1" customFormat="1" ht="7" customHeight="1">
      <c r="B85" s="32"/>
      <c r="L85" s="32"/>
    </row>
    <row r="86" spans="2:65" s="1" customFormat="1" ht="25.75" customHeight="1">
      <c r="B86" s="32"/>
      <c r="C86" s="27" t="s">
        <v>25</v>
      </c>
      <c r="F86" s="25" t="str">
        <f>E17</f>
        <v xml:space="preserve">obec Vrskmaň, čp.46, Vrskmaň </v>
      </c>
      <c r="I86" s="27" t="s">
        <v>31</v>
      </c>
      <c r="J86" s="30" t="str">
        <f>E23</f>
        <v xml:space="preserve">PROKA - Michal Koblížek </v>
      </c>
      <c r="L86" s="32"/>
    </row>
    <row r="87" spans="2:65" s="1" customFormat="1" ht="15.25" customHeight="1">
      <c r="B87" s="32"/>
      <c r="C87" s="27" t="s">
        <v>29</v>
      </c>
      <c r="F87" s="25" t="str">
        <f>IF(E20="","",E20)</f>
        <v>Vyplň údaj</v>
      </c>
      <c r="I87" s="27" t="s">
        <v>34</v>
      </c>
      <c r="J87" s="30" t="str">
        <f>E26</f>
        <v xml:space="preserve"> </v>
      </c>
      <c r="L87" s="32"/>
    </row>
    <row r="88" spans="2:65" s="1" customFormat="1" ht="10.25" customHeight="1">
      <c r="B88" s="32"/>
      <c r="L88" s="32"/>
    </row>
    <row r="89" spans="2:65" s="10" customFormat="1" ht="29.25" customHeight="1">
      <c r="B89" s="111"/>
      <c r="C89" s="112" t="s">
        <v>114</v>
      </c>
      <c r="D89" s="113" t="s">
        <v>57</v>
      </c>
      <c r="E89" s="113" t="s">
        <v>53</v>
      </c>
      <c r="F89" s="113" t="s">
        <v>54</v>
      </c>
      <c r="G89" s="113" t="s">
        <v>115</v>
      </c>
      <c r="H89" s="113" t="s">
        <v>116</v>
      </c>
      <c r="I89" s="113" t="s">
        <v>117</v>
      </c>
      <c r="J89" s="113" t="s">
        <v>103</v>
      </c>
      <c r="K89" s="114" t="s">
        <v>118</v>
      </c>
      <c r="L89" s="111"/>
      <c r="M89" s="56" t="s">
        <v>19</v>
      </c>
      <c r="N89" s="57" t="s">
        <v>42</v>
      </c>
      <c r="O89" s="57" t="s">
        <v>119</v>
      </c>
      <c r="P89" s="57" t="s">
        <v>120</v>
      </c>
      <c r="Q89" s="57" t="s">
        <v>121</v>
      </c>
      <c r="R89" s="57" t="s">
        <v>122</v>
      </c>
      <c r="S89" s="57" t="s">
        <v>123</v>
      </c>
      <c r="T89" s="58" t="s">
        <v>124</v>
      </c>
    </row>
    <row r="90" spans="2:65" s="1" customFormat="1" ht="22.75" customHeight="1">
      <c r="B90" s="32"/>
      <c r="C90" s="61" t="s">
        <v>125</v>
      </c>
      <c r="J90" s="115">
        <f>BK90</f>
        <v>0</v>
      </c>
      <c r="L90" s="32"/>
      <c r="M90" s="59"/>
      <c r="N90" s="50"/>
      <c r="O90" s="50"/>
      <c r="P90" s="116">
        <f>P91</f>
        <v>0</v>
      </c>
      <c r="Q90" s="50"/>
      <c r="R90" s="116">
        <f>R91</f>
        <v>59.114185439999993</v>
      </c>
      <c r="S90" s="50"/>
      <c r="T90" s="117">
        <f>T91</f>
        <v>0</v>
      </c>
      <c r="AT90" s="17" t="s">
        <v>71</v>
      </c>
      <c r="AU90" s="17" t="s">
        <v>104</v>
      </c>
      <c r="BK90" s="118">
        <f>BK91</f>
        <v>0</v>
      </c>
    </row>
    <row r="91" spans="2:65" s="11" customFormat="1" ht="26" customHeight="1">
      <c r="B91" s="119"/>
      <c r="D91" s="120" t="s">
        <v>71</v>
      </c>
      <c r="E91" s="121" t="s">
        <v>126</v>
      </c>
      <c r="F91" s="121" t="s">
        <v>127</v>
      </c>
      <c r="I91" s="122"/>
      <c r="J91" s="123">
        <f>BK91</f>
        <v>0</v>
      </c>
      <c r="L91" s="119"/>
      <c r="M91" s="124"/>
      <c r="P91" s="125">
        <f>P92+P151+P174+P183</f>
        <v>0</v>
      </c>
      <c r="R91" s="125">
        <f>R92+R151+R174+R183</f>
        <v>59.114185439999993</v>
      </c>
      <c r="T91" s="126">
        <f>T92+T151+T174+T183</f>
        <v>0</v>
      </c>
      <c r="AR91" s="120" t="s">
        <v>79</v>
      </c>
      <c r="AT91" s="127" t="s">
        <v>71</v>
      </c>
      <c r="AU91" s="127" t="s">
        <v>72</v>
      </c>
      <c r="AY91" s="120" t="s">
        <v>128</v>
      </c>
      <c r="BK91" s="128">
        <f>BK92+BK151+BK174+BK183</f>
        <v>0</v>
      </c>
    </row>
    <row r="92" spans="2:65" s="11" customFormat="1" ht="22.75" customHeight="1">
      <c r="B92" s="119"/>
      <c r="D92" s="120" t="s">
        <v>71</v>
      </c>
      <c r="E92" s="129" t="s">
        <v>79</v>
      </c>
      <c r="F92" s="129" t="s">
        <v>129</v>
      </c>
      <c r="I92" s="122"/>
      <c r="J92" s="130">
        <f>BK92</f>
        <v>0</v>
      </c>
      <c r="L92" s="119"/>
      <c r="M92" s="124"/>
      <c r="P92" s="125">
        <f>SUM(P93:P150)</f>
        <v>0</v>
      </c>
      <c r="R92" s="125">
        <f>SUM(R93:R150)</f>
        <v>1E-3</v>
      </c>
      <c r="T92" s="126">
        <f>SUM(T93:T150)</f>
        <v>0</v>
      </c>
      <c r="AR92" s="120" t="s">
        <v>79</v>
      </c>
      <c r="AT92" s="127" t="s">
        <v>71</v>
      </c>
      <c r="AU92" s="127" t="s">
        <v>79</v>
      </c>
      <c r="AY92" s="120" t="s">
        <v>128</v>
      </c>
      <c r="BK92" s="128">
        <f>SUM(BK93:BK150)</f>
        <v>0</v>
      </c>
    </row>
    <row r="93" spans="2:65" s="1" customFormat="1" ht="16.5" customHeight="1">
      <c r="B93" s="32"/>
      <c r="C93" s="131" t="s">
        <v>79</v>
      </c>
      <c r="D93" s="131" t="s">
        <v>130</v>
      </c>
      <c r="E93" s="132" t="s">
        <v>131</v>
      </c>
      <c r="F93" s="133" t="s">
        <v>132</v>
      </c>
      <c r="G93" s="134" t="s">
        <v>133</v>
      </c>
      <c r="H93" s="135">
        <v>12.5</v>
      </c>
      <c r="I93" s="136"/>
      <c r="J93" s="137">
        <f>ROUND(I93*H93,2)</f>
        <v>0</v>
      </c>
      <c r="K93" s="133" t="s">
        <v>134</v>
      </c>
      <c r="L93" s="32"/>
      <c r="M93" s="138" t="s">
        <v>19</v>
      </c>
      <c r="N93" s="139" t="s">
        <v>43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135</v>
      </c>
      <c r="AT93" s="142" t="s">
        <v>130</v>
      </c>
      <c r="AU93" s="142" t="s">
        <v>81</v>
      </c>
      <c r="AY93" s="17" t="s">
        <v>128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7" t="s">
        <v>79</v>
      </c>
      <c r="BK93" s="143">
        <f>ROUND(I93*H93,2)</f>
        <v>0</v>
      </c>
      <c r="BL93" s="17" t="s">
        <v>135</v>
      </c>
      <c r="BM93" s="142" t="s">
        <v>515</v>
      </c>
    </row>
    <row r="94" spans="2:65" s="1" customFormat="1" ht="12">
      <c r="B94" s="32"/>
      <c r="D94" s="144" t="s">
        <v>137</v>
      </c>
      <c r="F94" s="145" t="s">
        <v>138</v>
      </c>
      <c r="I94" s="146"/>
      <c r="L94" s="32"/>
      <c r="M94" s="147"/>
      <c r="T94" s="53"/>
      <c r="AT94" s="17" t="s">
        <v>137</v>
      </c>
      <c r="AU94" s="17" t="s">
        <v>81</v>
      </c>
    </row>
    <row r="95" spans="2:65" s="1" customFormat="1" ht="11">
      <c r="B95" s="32"/>
      <c r="D95" s="148" t="s">
        <v>139</v>
      </c>
      <c r="F95" s="149" t="s">
        <v>140</v>
      </c>
      <c r="I95" s="146"/>
      <c r="L95" s="32"/>
      <c r="M95" s="147"/>
      <c r="T95" s="53"/>
      <c r="AT95" s="17" t="s">
        <v>139</v>
      </c>
      <c r="AU95" s="17" t="s">
        <v>81</v>
      </c>
    </row>
    <row r="96" spans="2:65" s="12" customFormat="1" ht="12">
      <c r="B96" s="150"/>
      <c r="D96" s="144" t="s">
        <v>141</v>
      </c>
      <c r="E96" s="151" t="s">
        <v>19</v>
      </c>
      <c r="F96" s="152" t="s">
        <v>516</v>
      </c>
      <c r="H96" s="153">
        <v>12.5</v>
      </c>
      <c r="I96" s="154"/>
      <c r="L96" s="150"/>
      <c r="M96" s="155"/>
      <c r="T96" s="156"/>
      <c r="AT96" s="151" t="s">
        <v>141</v>
      </c>
      <c r="AU96" s="151" t="s">
        <v>81</v>
      </c>
      <c r="AV96" s="12" t="s">
        <v>81</v>
      </c>
      <c r="AW96" s="12" t="s">
        <v>33</v>
      </c>
      <c r="AX96" s="12" t="s">
        <v>72</v>
      </c>
      <c r="AY96" s="151" t="s">
        <v>128</v>
      </c>
    </row>
    <row r="97" spans="2:65" s="13" customFormat="1" ht="12">
      <c r="B97" s="157"/>
      <c r="D97" s="144" t="s">
        <v>141</v>
      </c>
      <c r="E97" s="158" t="s">
        <v>19</v>
      </c>
      <c r="F97" s="159" t="s">
        <v>143</v>
      </c>
      <c r="H97" s="160">
        <v>12.5</v>
      </c>
      <c r="I97" s="161"/>
      <c r="L97" s="157"/>
      <c r="M97" s="162"/>
      <c r="T97" s="163"/>
      <c r="AT97" s="158" t="s">
        <v>141</v>
      </c>
      <c r="AU97" s="158" t="s">
        <v>81</v>
      </c>
      <c r="AV97" s="13" t="s">
        <v>135</v>
      </c>
      <c r="AW97" s="13" t="s">
        <v>33</v>
      </c>
      <c r="AX97" s="13" t="s">
        <v>79</v>
      </c>
      <c r="AY97" s="158" t="s">
        <v>128</v>
      </c>
    </row>
    <row r="98" spans="2:65" s="1" customFormat="1" ht="21.75" customHeight="1">
      <c r="B98" s="32"/>
      <c r="C98" s="131" t="s">
        <v>81</v>
      </c>
      <c r="D98" s="131" t="s">
        <v>130</v>
      </c>
      <c r="E98" s="132" t="s">
        <v>144</v>
      </c>
      <c r="F98" s="133" t="s">
        <v>145</v>
      </c>
      <c r="G98" s="134" t="s">
        <v>133</v>
      </c>
      <c r="H98" s="135">
        <v>31.25</v>
      </c>
      <c r="I98" s="136"/>
      <c r="J98" s="137">
        <f>ROUND(I98*H98,2)</f>
        <v>0</v>
      </c>
      <c r="K98" s="133" t="s">
        <v>134</v>
      </c>
      <c r="L98" s="32"/>
      <c r="M98" s="138" t="s">
        <v>19</v>
      </c>
      <c r="N98" s="139" t="s">
        <v>43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135</v>
      </c>
      <c r="AT98" s="142" t="s">
        <v>130</v>
      </c>
      <c r="AU98" s="142" t="s">
        <v>81</v>
      </c>
      <c r="AY98" s="17" t="s">
        <v>128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79</v>
      </c>
      <c r="BK98" s="143">
        <f>ROUND(I98*H98,2)</f>
        <v>0</v>
      </c>
      <c r="BL98" s="17" t="s">
        <v>135</v>
      </c>
      <c r="BM98" s="142" t="s">
        <v>517</v>
      </c>
    </row>
    <row r="99" spans="2:65" s="1" customFormat="1" ht="12">
      <c r="B99" s="32"/>
      <c r="D99" s="144" t="s">
        <v>137</v>
      </c>
      <c r="F99" s="145" t="s">
        <v>147</v>
      </c>
      <c r="I99" s="146"/>
      <c r="L99" s="32"/>
      <c r="M99" s="147"/>
      <c r="T99" s="53"/>
      <c r="AT99" s="17" t="s">
        <v>137</v>
      </c>
      <c r="AU99" s="17" t="s">
        <v>81</v>
      </c>
    </row>
    <row r="100" spans="2:65" s="1" customFormat="1" ht="11">
      <c r="B100" s="32"/>
      <c r="D100" s="148" t="s">
        <v>139</v>
      </c>
      <c r="F100" s="149" t="s">
        <v>148</v>
      </c>
      <c r="I100" s="146"/>
      <c r="L100" s="32"/>
      <c r="M100" s="147"/>
      <c r="T100" s="53"/>
      <c r="AT100" s="17" t="s">
        <v>139</v>
      </c>
      <c r="AU100" s="17" t="s">
        <v>81</v>
      </c>
    </row>
    <row r="101" spans="2:65" s="12" customFormat="1" ht="12">
      <c r="B101" s="150"/>
      <c r="D101" s="144" t="s">
        <v>141</v>
      </c>
      <c r="E101" s="151" t="s">
        <v>19</v>
      </c>
      <c r="F101" s="152" t="s">
        <v>518</v>
      </c>
      <c r="H101" s="153">
        <v>31.25</v>
      </c>
      <c r="I101" s="154"/>
      <c r="L101" s="150"/>
      <c r="M101" s="155"/>
      <c r="T101" s="156"/>
      <c r="AT101" s="151" t="s">
        <v>141</v>
      </c>
      <c r="AU101" s="151" t="s">
        <v>81</v>
      </c>
      <c r="AV101" s="12" t="s">
        <v>81</v>
      </c>
      <c r="AW101" s="12" t="s">
        <v>33</v>
      </c>
      <c r="AX101" s="12" t="s">
        <v>72</v>
      </c>
      <c r="AY101" s="151" t="s">
        <v>128</v>
      </c>
    </row>
    <row r="102" spans="2:65" s="13" customFormat="1" ht="12">
      <c r="B102" s="157"/>
      <c r="D102" s="144" t="s">
        <v>141</v>
      </c>
      <c r="E102" s="158" t="s">
        <v>19</v>
      </c>
      <c r="F102" s="159" t="s">
        <v>143</v>
      </c>
      <c r="H102" s="160">
        <v>31.25</v>
      </c>
      <c r="I102" s="161"/>
      <c r="L102" s="157"/>
      <c r="M102" s="162"/>
      <c r="T102" s="163"/>
      <c r="AT102" s="158" t="s">
        <v>141</v>
      </c>
      <c r="AU102" s="158" t="s">
        <v>81</v>
      </c>
      <c r="AV102" s="13" t="s">
        <v>135</v>
      </c>
      <c r="AW102" s="13" t="s">
        <v>33</v>
      </c>
      <c r="AX102" s="13" t="s">
        <v>79</v>
      </c>
      <c r="AY102" s="158" t="s">
        <v>128</v>
      </c>
    </row>
    <row r="103" spans="2:65" s="1" customFormat="1" ht="21.75" customHeight="1">
      <c r="B103" s="32"/>
      <c r="C103" s="131" t="s">
        <v>150</v>
      </c>
      <c r="D103" s="131" t="s">
        <v>130</v>
      </c>
      <c r="E103" s="132" t="s">
        <v>166</v>
      </c>
      <c r="F103" s="133" t="s">
        <v>167</v>
      </c>
      <c r="G103" s="134" t="s">
        <v>133</v>
      </c>
      <c r="H103" s="135">
        <v>56</v>
      </c>
      <c r="I103" s="136"/>
      <c r="J103" s="137">
        <f>ROUND(I103*H103,2)</f>
        <v>0</v>
      </c>
      <c r="K103" s="133" t="s">
        <v>134</v>
      </c>
      <c r="L103" s="32"/>
      <c r="M103" s="138" t="s">
        <v>19</v>
      </c>
      <c r="N103" s="139" t="s">
        <v>43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135</v>
      </c>
      <c r="AT103" s="142" t="s">
        <v>130</v>
      </c>
      <c r="AU103" s="142" t="s">
        <v>81</v>
      </c>
      <c r="AY103" s="17" t="s">
        <v>128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79</v>
      </c>
      <c r="BK103" s="143">
        <f>ROUND(I103*H103,2)</f>
        <v>0</v>
      </c>
      <c r="BL103" s="17" t="s">
        <v>135</v>
      </c>
      <c r="BM103" s="142" t="s">
        <v>519</v>
      </c>
    </row>
    <row r="104" spans="2:65" s="1" customFormat="1" ht="24">
      <c r="B104" s="32"/>
      <c r="D104" s="144" t="s">
        <v>137</v>
      </c>
      <c r="F104" s="145" t="s">
        <v>169</v>
      </c>
      <c r="I104" s="146"/>
      <c r="L104" s="32"/>
      <c r="M104" s="147"/>
      <c r="T104" s="53"/>
      <c r="AT104" s="17" t="s">
        <v>137</v>
      </c>
      <c r="AU104" s="17" t="s">
        <v>81</v>
      </c>
    </row>
    <row r="105" spans="2:65" s="1" customFormat="1" ht="11">
      <c r="B105" s="32"/>
      <c r="D105" s="148" t="s">
        <v>139</v>
      </c>
      <c r="F105" s="149" t="s">
        <v>170</v>
      </c>
      <c r="I105" s="146"/>
      <c r="L105" s="32"/>
      <c r="M105" s="147"/>
      <c r="T105" s="53"/>
      <c r="AT105" s="17" t="s">
        <v>139</v>
      </c>
      <c r="AU105" s="17" t="s">
        <v>81</v>
      </c>
    </row>
    <row r="106" spans="2:65" s="14" customFormat="1" ht="12">
      <c r="B106" s="164"/>
      <c r="D106" s="144" t="s">
        <v>141</v>
      </c>
      <c r="E106" s="165" t="s">
        <v>19</v>
      </c>
      <c r="F106" s="166" t="s">
        <v>171</v>
      </c>
      <c r="H106" s="165" t="s">
        <v>19</v>
      </c>
      <c r="I106" s="167"/>
      <c r="L106" s="164"/>
      <c r="M106" s="168"/>
      <c r="T106" s="169"/>
      <c r="AT106" s="165" t="s">
        <v>141</v>
      </c>
      <c r="AU106" s="165" t="s">
        <v>81</v>
      </c>
      <c r="AV106" s="14" t="s">
        <v>79</v>
      </c>
      <c r="AW106" s="14" t="s">
        <v>33</v>
      </c>
      <c r="AX106" s="14" t="s">
        <v>72</v>
      </c>
      <c r="AY106" s="165" t="s">
        <v>128</v>
      </c>
    </row>
    <row r="107" spans="2:65" s="12" customFormat="1" ht="12">
      <c r="B107" s="150"/>
      <c r="D107" s="144" t="s">
        <v>141</v>
      </c>
      <c r="E107" s="151" t="s">
        <v>19</v>
      </c>
      <c r="F107" s="152" t="s">
        <v>520</v>
      </c>
      <c r="H107" s="153">
        <v>44.75</v>
      </c>
      <c r="I107" s="154"/>
      <c r="L107" s="150"/>
      <c r="M107" s="155"/>
      <c r="T107" s="156"/>
      <c r="AT107" s="151" t="s">
        <v>141</v>
      </c>
      <c r="AU107" s="151" t="s">
        <v>81</v>
      </c>
      <c r="AV107" s="12" t="s">
        <v>81</v>
      </c>
      <c r="AW107" s="12" t="s">
        <v>33</v>
      </c>
      <c r="AX107" s="12" t="s">
        <v>72</v>
      </c>
      <c r="AY107" s="151" t="s">
        <v>128</v>
      </c>
    </row>
    <row r="108" spans="2:65" s="14" customFormat="1" ht="12">
      <c r="B108" s="164"/>
      <c r="D108" s="144" t="s">
        <v>141</v>
      </c>
      <c r="E108" s="165" t="s">
        <v>19</v>
      </c>
      <c r="F108" s="166" t="s">
        <v>521</v>
      </c>
      <c r="H108" s="165" t="s">
        <v>19</v>
      </c>
      <c r="I108" s="167"/>
      <c r="L108" s="164"/>
      <c r="M108" s="168"/>
      <c r="T108" s="169"/>
      <c r="AT108" s="165" t="s">
        <v>141</v>
      </c>
      <c r="AU108" s="165" t="s">
        <v>81</v>
      </c>
      <c r="AV108" s="14" t="s">
        <v>79</v>
      </c>
      <c r="AW108" s="14" t="s">
        <v>33</v>
      </c>
      <c r="AX108" s="14" t="s">
        <v>72</v>
      </c>
      <c r="AY108" s="165" t="s">
        <v>128</v>
      </c>
    </row>
    <row r="109" spans="2:65" s="12" customFormat="1" ht="12">
      <c r="B109" s="150"/>
      <c r="D109" s="144" t="s">
        <v>141</v>
      </c>
      <c r="E109" s="151" t="s">
        <v>19</v>
      </c>
      <c r="F109" s="152" t="s">
        <v>522</v>
      </c>
      <c r="H109" s="153">
        <v>11.25</v>
      </c>
      <c r="I109" s="154"/>
      <c r="L109" s="150"/>
      <c r="M109" s="155"/>
      <c r="T109" s="156"/>
      <c r="AT109" s="151" t="s">
        <v>141</v>
      </c>
      <c r="AU109" s="151" t="s">
        <v>81</v>
      </c>
      <c r="AV109" s="12" t="s">
        <v>81</v>
      </c>
      <c r="AW109" s="12" t="s">
        <v>33</v>
      </c>
      <c r="AX109" s="12" t="s">
        <v>72</v>
      </c>
      <c r="AY109" s="151" t="s">
        <v>128</v>
      </c>
    </row>
    <row r="110" spans="2:65" s="13" customFormat="1" ht="12">
      <c r="B110" s="157"/>
      <c r="D110" s="144" t="s">
        <v>141</v>
      </c>
      <c r="E110" s="158" t="s">
        <v>19</v>
      </c>
      <c r="F110" s="159" t="s">
        <v>143</v>
      </c>
      <c r="H110" s="160">
        <v>56</v>
      </c>
      <c r="I110" s="161"/>
      <c r="L110" s="157"/>
      <c r="M110" s="162"/>
      <c r="T110" s="163"/>
      <c r="AT110" s="158" t="s">
        <v>141</v>
      </c>
      <c r="AU110" s="158" t="s">
        <v>81</v>
      </c>
      <c r="AV110" s="13" t="s">
        <v>135</v>
      </c>
      <c r="AW110" s="13" t="s">
        <v>33</v>
      </c>
      <c r="AX110" s="13" t="s">
        <v>79</v>
      </c>
      <c r="AY110" s="158" t="s">
        <v>128</v>
      </c>
    </row>
    <row r="111" spans="2:65" s="1" customFormat="1" ht="21.75" customHeight="1">
      <c r="B111" s="32"/>
      <c r="C111" s="131" t="s">
        <v>135</v>
      </c>
      <c r="D111" s="131" t="s">
        <v>130</v>
      </c>
      <c r="E111" s="132" t="s">
        <v>178</v>
      </c>
      <c r="F111" s="133" t="s">
        <v>179</v>
      </c>
      <c r="G111" s="134" t="s">
        <v>133</v>
      </c>
      <c r="H111" s="135">
        <v>32.5</v>
      </c>
      <c r="I111" s="136"/>
      <c r="J111" s="137">
        <f>ROUND(I111*H111,2)</f>
        <v>0</v>
      </c>
      <c r="K111" s="133" t="s">
        <v>19</v>
      </c>
      <c r="L111" s="32"/>
      <c r="M111" s="138" t="s">
        <v>19</v>
      </c>
      <c r="N111" s="139" t="s">
        <v>43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135</v>
      </c>
      <c r="AT111" s="142" t="s">
        <v>130</v>
      </c>
      <c r="AU111" s="142" t="s">
        <v>81</v>
      </c>
      <c r="AY111" s="17" t="s">
        <v>128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79</v>
      </c>
      <c r="BK111" s="143">
        <f>ROUND(I111*H111,2)</f>
        <v>0</v>
      </c>
      <c r="BL111" s="17" t="s">
        <v>135</v>
      </c>
      <c r="BM111" s="142" t="s">
        <v>523</v>
      </c>
    </row>
    <row r="112" spans="2:65" s="1" customFormat="1" ht="24">
      <c r="B112" s="32"/>
      <c r="D112" s="144" t="s">
        <v>137</v>
      </c>
      <c r="F112" s="145" t="s">
        <v>181</v>
      </c>
      <c r="I112" s="146"/>
      <c r="L112" s="32"/>
      <c r="M112" s="147"/>
      <c r="T112" s="53"/>
      <c r="AT112" s="17" t="s">
        <v>137</v>
      </c>
      <c r="AU112" s="17" t="s">
        <v>81</v>
      </c>
    </row>
    <row r="113" spans="2:65" s="14" customFormat="1" ht="12">
      <c r="B113" s="164"/>
      <c r="D113" s="144" t="s">
        <v>141</v>
      </c>
      <c r="E113" s="165" t="s">
        <v>19</v>
      </c>
      <c r="F113" s="166" t="s">
        <v>524</v>
      </c>
      <c r="H113" s="165" t="s">
        <v>19</v>
      </c>
      <c r="I113" s="167"/>
      <c r="L113" s="164"/>
      <c r="M113" s="168"/>
      <c r="T113" s="169"/>
      <c r="AT113" s="165" t="s">
        <v>141</v>
      </c>
      <c r="AU113" s="165" t="s">
        <v>81</v>
      </c>
      <c r="AV113" s="14" t="s">
        <v>79</v>
      </c>
      <c r="AW113" s="14" t="s">
        <v>33</v>
      </c>
      <c r="AX113" s="14" t="s">
        <v>72</v>
      </c>
      <c r="AY113" s="165" t="s">
        <v>128</v>
      </c>
    </row>
    <row r="114" spans="2:65" s="12" customFormat="1" ht="12">
      <c r="B114" s="150"/>
      <c r="D114" s="144" t="s">
        <v>141</v>
      </c>
      <c r="E114" s="151" t="s">
        <v>19</v>
      </c>
      <c r="F114" s="152" t="s">
        <v>525</v>
      </c>
      <c r="H114" s="153">
        <v>25</v>
      </c>
      <c r="I114" s="154"/>
      <c r="L114" s="150"/>
      <c r="M114" s="155"/>
      <c r="T114" s="156"/>
      <c r="AT114" s="151" t="s">
        <v>141</v>
      </c>
      <c r="AU114" s="151" t="s">
        <v>81</v>
      </c>
      <c r="AV114" s="12" t="s">
        <v>81</v>
      </c>
      <c r="AW114" s="12" t="s">
        <v>33</v>
      </c>
      <c r="AX114" s="12" t="s">
        <v>72</v>
      </c>
      <c r="AY114" s="151" t="s">
        <v>128</v>
      </c>
    </row>
    <row r="115" spans="2:65" s="14" customFormat="1" ht="12">
      <c r="B115" s="164"/>
      <c r="D115" s="144" t="s">
        <v>141</v>
      </c>
      <c r="E115" s="165" t="s">
        <v>19</v>
      </c>
      <c r="F115" s="166" t="s">
        <v>526</v>
      </c>
      <c r="H115" s="165" t="s">
        <v>19</v>
      </c>
      <c r="I115" s="167"/>
      <c r="L115" s="164"/>
      <c r="M115" s="168"/>
      <c r="T115" s="169"/>
      <c r="AT115" s="165" t="s">
        <v>141</v>
      </c>
      <c r="AU115" s="165" t="s">
        <v>81</v>
      </c>
      <c r="AV115" s="14" t="s">
        <v>79</v>
      </c>
      <c r="AW115" s="14" t="s">
        <v>33</v>
      </c>
      <c r="AX115" s="14" t="s">
        <v>72</v>
      </c>
      <c r="AY115" s="165" t="s">
        <v>128</v>
      </c>
    </row>
    <row r="116" spans="2:65" s="12" customFormat="1" ht="12">
      <c r="B116" s="150"/>
      <c r="D116" s="144" t="s">
        <v>141</v>
      </c>
      <c r="E116" s="151" t="s">
        <v>19</v>
      </c>
      <c r="F116" s="152" t="s">
        <v>527</v>
      </c>
      <c r="H116" s="153">
        <v>7.5</v>
      </c>
      <c r="I116" s="154"/>
      <c r="L116" s="150"/>
      <c r="M116" s="155"/>
      <c r="T116" s="156"/>
      <c r="AT116" s="151" t="s">
        <v>141</v>
      </c>
      <c r="AU116" s="151" t="s">
        <v>81</v>
      </c>
      <c r="AV116" s="12" t="s">
        <v>81</v>
      </c>
      <c r="AW116" s="12" t="s">
        <v>33</v>
      </c>
      <c r="AX116" s="12" t="s">
        <v>72</v>
      </c>
      <c r="AY116" s="151" t="s">
        <v>128</v>
      </c>
    </row>
    <row r="117" spans="2:65" s="13" customFormat="1" ht="12">
      <c r="B117" s="157"/>
      <c r="D117" s="144" t="s">
        <v>141</v>
      </c>
      <c r="E117" s="158" t="s">
        <v>19</v>
      </c>
      <c r="F117" s="159" t="s">
        <v>143</v>
      </c>
      <c r="H117" s="160">
        <v>32.5</v>
      </c>
      <c r="I117" s="161"/>
      <c r="L117" s="157"/>
      <c r="M117" s="162"/>
      <c r="T117" s="163"/>
      <c r="AT117" s="158" t="s">
        <v>141</v>
      </c>
      <c r="AU117" s="158" t="s">
        <v>81</v>
      </c>
      <c r="AV117" s="13" t="s">
        <v>135</v>
      </c>
      <c r="AW117" s="13" t="s">
        <v>33</v>
      </c>
      <c r="AX117" s="13" t="s">
        <v>79</v>
      </c>
      <c r="AY117" s="158" t="s">
        <v>128</v>
      </c>
    </row>
    <row r="118" spans="2:65" s="1" customFormat="1" ht="24.25" customHeight="1">
      <c r="B118" s="32"/>
      <c r="C118" s="131" t="s">
        <v>165</v>
      </c>
      <c r="D118" s="131" t="s">
        <v>130</v>
      </c>
      <c r="E118" s="132" t="s">
        <v>185</v>
      </c>
      <c r="F118" s="133" t="s">
        <v>186</v>
      </c>
      <c r="G118" s="134" t="s">
        <v>133</v>
      </c>
      <c r="H118" s="135">
        <v>162.5</v>
      </c>
      <c r="I118" s="136"/>
      <c r="J118" s="137">
        <f>ROUND(I118*H118,2)</f>
        <v>0</v>
      </c>
      <c r="K118" s="133" t="s">
        <v>19</v>
      </c>
      <c r="L118" s="32"/>
      <c r="M118" s="138" t="s">
        <v>19</v>
      </c>
      <c r="N118" s="139" t="s">
        <v>43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135</v>
      </c>
      <c r="AT118" s="142" t="s">
        <v>130</v>
      </c>
      <c r="AU118" s="142" t="s">
        <v>81</v>
      </c>
      <c r="AY118" s="17" t="s">
        <v>128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79</v>
      </c>
      <c r="BK118" s="143">
        <f>ROUND(I118*H118,2)</f>
        <v>0</v>
      </c>
      <c r="BL118" s="17" t="s">
        <v>135</v>
      </c>
      <c r="BM118" s="142" t="s">
        <v>528</v>
      </c>
    </row>
    <row r="119" spans="2:65" s="1" customFormat="1" ht="36">
      <c r="B119" s="32"/>
      <c r="D119" s="144" t="s">
        <v>137</v>
      </c>
      <c r="F119" s="145" t="s">
        <v>188</v>
      </c>
      <c r="I119" s="146"/>
      <c r="L119" s="32"/>
      <c r="M119" s="147"/>
      <c r="T119" s="53"/>
      <c r="AT119" s="17" t="s">
        <v>137</v>
      </c>
      <c r="AU119" s="17" t="s">
        <v>81</v>
      </c>
    </row>
    <row r="120" spans="2:65" s="12" customFormat="1" ht="12">
      <c r="B120" s="150"/>
      <c r="D120" s="144" t="s">
        <v>141</v>
      </c>
      <c r="E120" s="151" t="s">
        <v>19</v>
      </c>
      <c r="F120" s="152" t="s">
        <v>529</v>
      </c>
      <c r="H120" s="153">
        <v>162.5</v>
      </c>
      <c r="I120" s="154"/>
      <c r="L120" s="150"/>
      <c r="M120" s="155"/>
      <c r="T120" s="156"/>
      <c r="AT120" s="151" t="s">
        <v>141</v>
      </c>
      <c r="AU120" s="151" t="s">
        <v>81</v>
      </c>
      <c r="AV120" s="12" t="s">
        <v>81</v>
      </c>
      <c r="AW120" s="12" t="s">
        <v>33</v>
      </c>
      <c r="AX120" s="12" t="s">
        <v>72</v>
      </c>
      <c r="AY120" s="151" t="s">
        <v>128</v>
      </c>
    </row>
    <row r="121" spans="2:65" s="13" customFormat="1" ht="12">
      <c r="B121" s="157"/>
      <c r="D121" s="144" t="s">
        <v>141</v>
      </c>
      <c r="E121" s="158" t="s">
        <v>19</v>
      </c>
      <c r="F121" s="159" t="s">
        <v>143</v>
      </c>
      <c r="H121" s="160">
        <v>162.5</v>
      </c>
      <c r="I121" s="161"/>
      <c r="L121" s="157"/>
      <c r="M121" s="162"/>
      <c r="T121" s="163"/>
      <c r="AT121" s="158" t="s">
        <v>141</v>
      </c>
      <c r="AU121" s="158" t="s">
        <v>81</v>
      </c>
      <c r="AV121" s="13" t="s">
        <v>135</v>
      </c>
      <c r="AW121" s="13" t="s">
        <v>33</v>
      </c>
      <c r="AX121" s="13" t="s">
        <v>79</v>
      </c>
      <c r="AY121" s="158" t="s">
        <v>128</v>
      </c>
    </row>
    <row r="122" spans="2:65" s="1" customFormat="1" ht="16.5" customHeight="1">
      <c r="B122" s="32"/>
      <c r="C122" s="131" t="s">
        <v>184</v>
      </c>
      <c r="D122" s="131" t="s">
        <v>130</v>
      </c>
      <c r="E122" s="132" t="s">
        <v>192</v>
      </c>
      <c r="F122" s="133" t="s">
        <v>193</v>
      </c>
      <c r="G122" s="134" t="s">
        <v>133</v>
      </c>
      <c r="H122" s="135">
        <v>43.75</v>
      </c>
      <c r="I122" s="136"/>
      <c r="J122" s="137">
        <f>ROUND(I122*H122,2)</f>
        <v>0</v>
      </c>
      <c r="K122" s="133" t="s">
        <v>19</v>
      </c>
      <c r="L122" s="32"/>
      <c r="M122" s="138" t="s">
        <v>19</v>
      </c>
      <c r="N122" s="139" t="s">
        <v>43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135</v>
      </c>
      <c r="AT122" s="142" t="s">
        <v>130</v>
      </c>
      <c r="AU122" s="142" t="s">
        <v>81</v>
      </c>
      <c r="AY122" s="17" t="s">
        <v>128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79</v>
      </c>
      <c r="BK122" s="143">
        <f>ROUND(I122*H122,2)</f>
        <v>0</v>
      </c>
      <c r="BL122" s="17" t="s">
        <v>135</v>
      </c>
      <c r="BM122" s="142" t="s">
        <v>530</v>
      </c>
    </row>
    <row r="123" spans="2:65" s="1" customFormat="1" ht="24">
      <c r="B123" s="32"/>
      <c r="D123" s="144" t="s">
        <v>137</v>
      </c>
      <c r="F123" s="145" t="s">
        <v>195</v>
      </c>
      <c r="I123" s="146"/>
      <c r="L123" s="32"/>
      <c r="M123" s="147"/>
      <c r="T123" s="53"/>
      <c r="AT123" s="17" t="s">
        <v>137</v>
      </c>
      <c r="AU123" s="17" t="s">
        <v>81</v>
      </c>
    </row>
    <row r="124" spans="2:65" s="14" customFormat="1" ht="12">
      <c r="B124" s="164"/>
      <c r="D124" s="144" t="s">
        <v>141</v>
      </c>
      <c r="E124" s="165" t="s">
        <v>19</v>
      </c>
      <c r="F124" s="166" t="s">
        <v>531</v>
      </c>
      <c r="H124" s="165" t="s">
        <v>19</v>
      </c>
      <c r="I124" s="167"/>
      <c r="L124" s="164"/>
      <c r="M124" s="168"/>
      <c r="T124" s="169"/>
      <c r="AT124" s="165" t="s">
        <v>141</v>
      </c>
      <c r="AU124" s="165" t="s">
        <v>81</v>
      </c>
      <c r="AV124" s="14" t="s">
        <v>79</v>
      </c>
      <c r="AW124" s="14" t="s">
        <v>33</v>
      </c>
      <c r="AX124" s="14" t="s">
        <v>72</v>
      </c>
      <c r="AY124" s="165" t="s">
        <v>128</v>
      </c>
    </row>
    <row r="125" spans="2:65" s="12" customFormat="1" ht="12">
      <c r="B125" s="150"/>
      <c r="D125" s="144" t="s">
        <v>141</v>
      </c>
      <c r="E125" s="151" t="s">
        <v>19</v>
      </c>
      <c r="F125" s="152" t="s">
        <v>532</v>
      </c>
      <c r="H125" s="153">
        <v>43.75</v>
      </c>
      <c r="I125" s="154"/>
      <c r="L125" s="150"/>
      <c r="M125" s="155"/>
      <c r="T125" s="156"/>
      <c r="AT125" s="151" t="s">
        <v>141</v>
      </c>
      <c r="AU125" s="151" t="s">
        <v>81</v>
      </c>
      <c r="AV125" s="12" t="s">
        <v>81</v>
      </c>
      <c r="AW125" s="12" t="s">
        <v>33</v>
      </c>
      <c r="AX125" s="12" t="s">
        <v>72</v>
      </c>
      <c r="AY125" s="151" t="s">
        <v>128</v>
      </c>
    </row>
    <row r="126" spans="2:65" s="13" customFormat="1" ht="12">
      <c r="B126" s="157"/>
      <c r="D126" s="144" t="s">
        <v>141</v>
      </c>
      <c r="E126" s="158" t="s">
        <v>19</v>
      </c>
      <c r="F126" s="159" t="s">
        <v>143</v>
      </c>
      <c r="H126" s="160">
        <v>43.75</v>
      </c>
      <c r="I126" s="161"/>
      <c r="L126" s="157"/>
      <c r="M126" s="162"/>
      <c r="T126" s="163"/>
      <c r="AT126" s="158" t="s">
        <v>141</v>
      </c>
      <c r="AU126" s="158" t="s">
        <v>81</v>
      </c>
      <c r="AV126" s="13" t="s">
        <v>135</v>
      </c>
      <c r="AW126" s="13" t="s">
        <v>33</v>
      </c>
      <c r="AX126" s="13" t="s">
        <v>79</v>
      </c>
      <c r="AY126" s="158" t="s">
        <v>128</v>
      </c>
    </row>
    <row r="127" spans="2:65" s="1" customFormat="1" ht="16.5" customHeight="1">
      <c r="B127" s="32"/>
      <c r="C127" s="131" t="s">
        <v>177</v>
      </c>
      <c r="D127" s="131" t="s">
        <v>130</v>
      </c>
      <c r="E127" s="132" t="s">
        <v>199</v>
      </c>
      <c r="F127" s="133" t="s">
        <v>200</v>
      </c>
      <c r="G127" s="134" t="s">
        <v>201</v>
      </c>
      <c r="H127" s="135">
        <v>55.25</v>
      </c>
      <c r="I127" s="136"/>
      <c r="J127" s="137">
        <f>ROUND(I127*H127,2)</f>
        <v>0</v>
      </c>
      <c r="K127" s="133" t="s">
        <v>19</v>
      </c>
      <c r="L127" s="32"/>
      <c r="M127" s="138" t="s">
        <v>19</v>
      </c>
      <c r="N127" s="139" t="s">
        <v>43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135</v>
      </c>
      <c r="AT127" s="142" t="s">
        <v>130</v>
      </c>
      <c r="AU127" s="142" t="s">
        <v>81</v>
      </c>
      <c r="AY127" s="17" t="s">
        <v>128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79</v>
      </c>
      <c r="BK127" s="143">
        <f>ROUND(I127*H127,2)</f>
        <v>0</v>
      </c>
      <c r="BL127" s="17" t="s">
        <v>135</v>
      </c>
      <c r="BM127" s="142" t="s">
        <v>533</v>
      </c>
    </row>
    <row r="128" spans="2:65" s="1" customFormat="1" ht="12">
      <c r="B128" s="32"/>
      <c r="D128" s="144" t="s">
        <v>137</v>
      </c>
      <c r="F128" s="145" t="s">
        <v>203</v>
      </c>
      <c r="I128" s="146"/>
      <c r="L128" s="32"/>
      <c r="M128" s="147"/>
      <c r="T128" s="53"/>
      <c r="AT128" s="17" t="s">
        <v>137</v>
      </c>
      <c r="AU128" s="17" t="s">
        <v>81</v>
      </c>
    </row>
    <row r="129" spans="2:65" s="12" customFormat="1" ht="12">
      <c r="B129" s="150"/>
      <c r="D129" s="144" t="s">
        <v>141</v>
      </c>
      <c r="E129" s="151" t="s">
        <v>19</v>
      </c>
      <c r="F129" s="152" t="s">
        <v>534</v>
      </c>
      <c r="H129" s="153">
        <v>55.25</v>
      </c>
      <c r="I129" s="154"/>
      <c r="L129" s="150"/>
      <c r="M129" s="155"/>
      <c r="T129" s="156"/>
      <c r="AT129" s="151" t="s">
        <v>141</v>
      </c>
      <c r="AU129" s="151" t="s">
        <v>81</v>
      </c>
      <c r="AV129" s="12" t="s">
        <v>81</v>
      </c>
      <c r="AW129" s="12" t="s">
        <v>33</v>
      </c>
      <c r="AX129" s="12" t="s">
        <v>72</v>
      </c>
      <c r="AY129" s="151" t="s">
        <v>128</v>
      </c>
    </row>
    <row r="130" spans="2:65" s="13" customFormat="1" ht="12">
      <c r="B130" s="157"/>
      <c r="D130" s="144" t="s">
        <v>141</v>
      </c>
      <c r="E130" s="158" t="s">
        <v>19</v>
      </c>
      <c r="F130" s="159" t="s">
        <v>143</v>
      </c>
      <c r="H130" s="160">
        <v>55.25</v>
      </c>
      <c r="I130" s="161"/>
      <c r="L130" s="157"/>
      <c r="M130" s="162"/>
      <c r="T130" s="163"/>
      <c r="AT130" s="158" t="s">
        <v>141</v>
      </c>
      <c r="AU130" s="158" t="s">
        <v>81</v>
      </c>
      <c r="AV130" s="13" t="s">
        <v>135</v>
      </c>
      <c r="AW130" s="13" t="s">
        <v>33</v>
      </c>
      <c r="AX130" s="13" t="s">
        <v>79</v>
      </c>
      <c r="AY130" s="158" t="s">
        <v>128</v>
      </c>
    </row>
    <row r="131" spans="2:65" s="1" customFormat="1" ht="16.5" customHeight="1">
      <c r="B131" s="32"/>
      <c r="C131" s="131" t="s">
        <v>191</v>
      </c>
      <c r="D131" s="131" t="s">
        <v>130</v>
      </c>
      <c r="E131" s="132" t="s">
        <v>206</v>
      </c>
      <c r="F131" s="133" t="s">
        <v>207</v>
      </c>
      <c r="G131" s="134" t="s">
        <v>133</v>
      </c>
      <c r="H131" s="135">
        <v>6.25</v>
      </c>
      <c r="I131" s="136"/>
      <c r="J131" s="137">
        <f>ROUND(I131*H131,2)</f>
        <v>0</v>
      </c>
      <c r="K131" s="133" t="s">
        <v>19</v>
      </c>
      <c r="L131" s="32"/>
      <c r="M131" s="138" t="s">
        <v>19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135</v>
      </c>
      <c r="AT131" s="142" t="s">
        <v>130</v>
      </c>
      <c r="AU131" s="142" t="s">
        <v>81</v>
      </c>
      <c r="AY131" s="17" t="s">
        <v>128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79</v>
      </c>
      <c r="BK131" s="143">
        <f>ROUND(I131*H131,2)</f>
        <v>0</v>
      </c>
      <c r="BL131" s="17" t="s">
        <v>135</v>
      </c>
      <c r="BM131" s="142" t="s">
        <v>535</v>
      </c>
    </row>
    <row r="132" spans="2:65" s="1" customFormat="1" ht="24">
      <c r="B132" s="32"/>
      <c r="D132" s="144" t="s">
        <v>137</v>
      </c>
      <c r="F132" s="145" t="s">
        <v>209</v>
      </c>
      <c r="I132" s="146"/>
      <c r="L132" s="32"/>
      <c r="M132" s="147"/>
      <c r="T132" s="53"/>
      <c r="AT132" s="17" t="s">
        <v>137</v>
      </c>
      <c r="AU132" s="17" t="s">
        <v>81</v>
      </c>
    </row>
    <row r="133" spans="2:65" s="12" customFormat="1" ht="12">
      <c r="B133" s="150"/>
      <c r="D133" s="144" t="s">
        <v>141</v>
      </c>
      <c r="E133" s="151" t="s">
        <v>19</v>
      </c>
      <c r="F133" s="152" t="s">
        <v>536</v>
      </c>
      <c r="H133" s="153">
        <v>6.25</v>
      </c>
      <c r="I133" s="154"/>
      <c r="L133" s="150"/>
      <c r="M133" s="155"/>
      <c r="T133" s="156"/>
      <c r="AT133" s="151" t="s">
        <v>141</v>
      </c>
      <c r="AU133" s="151" t="s">
        <v>81</v>
      </c>
      <c r="AV133" s="12" t="s">
        <v>81</v>
      </c>
      <c r="AW133" s="12" t="s">
        <v>33</v>
      </c>
      <c r="AX133" s="12" t="s">
        <v>72</v>
      </c>
      <c r="AY133" s="151" t="s">
        <v>128</v>
      </c>
    </row>
    <row r="134" spans="2:65" s="13" customFormat="1" ht="12">
      <c r="B134" s="157"/>
      <c r="D134" s="144" t="s">
        <v>141</v>
      </c>
      <c r="E134" s="158" t="s">
        <v>19</v>
      </c>
      <c r="F134" s="159" t="s">
        <v>143</v>
      </c>
      <c r="H134" s="160">
        <v>6.25</v>
      </c>
      <c r="I134" s="161"/>
      <c r="L134" s="157"/>
      <c r="M134" s="162"/>
      <c r="T134" s="163"/>
      <c r="AT134" s="158" t="s">
        <v>141</v>
      </c>
      <c r="AU134" s="158" t="s">
        <v>81</v>
      </c>
      <c r="AV134" s="13" t="s">
        <v>135</v>
      </c>
      <c r="AW134" s="13" t="s">
        <v>33</v>
      </c>
      <c r="AX134" s="13" t="s">
        <v>79</v>
      </c>
      <c r="AY134" s="158" t="s">
        <v>128</v>
      </c>
    </row>
    <row r="135" spans="2:65" s="1" customFormat="1" ht="16.5" customHeight="1">
      <c r="B135" s="32"/>
      <c r="C135" s="131" t="s">
        <v>198</v>
      </c>
      <c r="D135" s="131" t="s">
        <v>130</v>
      </c>
      <c r="E135" s="132" t="s">
        <v>227</v>
      </c>
      <c r="F135" s="133" t="s">
        <v>228</v>
      </c>
      <c r="G135" s="134" t="s">
        <v>229</v>
      </c>
      <c r="H135" s="135">
        <v>50</v>
      </c>
      <c r="I135" s="136"/>
      <c r="J135" s="137">
        <f>ROUND(I135*H135,2)</f>
        <v>0</v>
      </c>
      <c r="K135" s="133" t="s">
        <v>134</v>
      </c>
      <c r="L135" s="32"/>
      <c r="M135" s="138" t="s">
        <v>19</v>
      </c>
      <c r="N135" s="139" t="s">
        <v>43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135</v>
      </c>
      <c r="AT135" s="142" t="s">
        <v>130</v>
      </c>
      <c r="AU135" s="142" t="s">
        <v>81</v>
      </c>
      <c r="AY135" s="17" t="s">
        <v>128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79</v>
      </c>
      <c r="BK135" s="143">
        <f>ROUND(I135*H135,2)</f>
        <v>0</v>
      </c>
      <c r="BL135" s="17" t="s">
        <v>135</v>
      </c>
      <c r="BM135" s="142" t="s">
        <v>537</v>
      </c>
    </row>
    <row r="136" spans="2:65" s="1" customFormat="1" ht="12">
      <c r="B136" s="32"/>
      <c r="D136" s="144" t="s">
        <v>137</v>
      </c>
      <c r="F136" s="145" t="s">
        <v>231</v>
      </c>
      <c r="I136" s="146"/>
      <c r="L136" s="32"/>
      <c r="M136" s="147"/>
      <c r="T136" s="53"/>
      <c r="AT136" s="17" t="s">
        <v>137</v>
      </c>
      <c r="AU136" s="17" t="s">
        <v>81</v>
      </c>
    </row>
    <row r="137" spans="2:65" s="1" customFormat="1" ht="11">
      <c r="B137" s="32"/>
      <c r="D137" s="148" t="s">
        <v>139</v>
      </c>
      <c r="F137" s="149" t="s">
        <v>232</v>
      </c>
      <c r="I137" s="146"/>
      <c r="L137" s="32"/>
      <c r="M137" s="147"/>
      <c r="T137" s="53"/>
      <c r="AT137" s="17" t="s">
        <v>139</v>
      </c>
      <c r="AU137" s="17" t="s">
        <v>81</v>
      </c>
    </row>
    <row r="138" spans="2:65" s="12" customFormat="1" ht="12">
      <c r="B138" s="150"/>
      <c r="D138" s="144" t="s">
        <v>141</v>
      </c>
      <c r="E138" s="151" t="s">
        <v>19</v>
      </c>
      <c r="F138" s="152" t="s">
        <v>538</v>
      </c>
      <c r="H138" s="153">
        <v>50</v>
      </c>
      <c r="I138" s="154"/>
      <c r="L138" s="150"/>
      <c r="M138" s="155"/>
      <c r="T138" s="156"/>
      <c r="AT138" s="151" t="s">
        <v>141</v>
      </c>
      <c r="AU138" s="151" t="s">
        <v>81</v>
      </c>
      <c r="AV138" s="12" t="s">
        <v>81</v>
      </c>
      <c r="AW138" s="12" t="s">
        <v>33</v>
      </c>
      <c r="AX138" s="12" t="s">
        <v>72</v>
      </c>
      <c r="AY138" s="151" t="s">
        <v>128</v>
      </c>
    </row>
    <row r="139" spans="2:65" s="13" customFormat="1" ht="12">
      <c r="B139" s="157"/>
      <c r="D139" s="144" t="s">
        <v>141</v>
      </c>
      <c r="E139" s="158" t="s">
        <v>19</v>
      </c>
      <c r="F139" s="159" t="s">
        <v>143</v>
      </c>
      <c r="H139" s="160">
        <v>50</v>
      </c>
      <c r="I139" s="161"/>
      <c r="L139" s="157"/>
      <c r="M139" s="162"/>
      <c r="T139" s="163"/>
      <c r="AT139" s="158" t="s">
        <v>141</v>
      </c>
      <c r="AU139" s="158" t="s">
        <v>81</v>
      </c>
      <c r="AV139" s="13" t="s">
        <v>135</v>
      </c>
      <c r="AW139" s="13" t="s">
        <v>33</v>
      </c>
      <c r="AX139" s="13" t="s">
        <v>79</v>
      </c>
      <c r="AY139" s="158" t="s">
        <v>128</v>
      </c>
    </row>
    <row r="140" spans="2:65" s="1" customFormat="1" ht="16.5" customHeight="1">
      <c r="B140" s="32"/>
      <c r="C140" s="131" t="s">
        <v>205</v>
      </c>
      <c r="D140" s="131" t="s">
        <v>130</v>
      </c>
      <c r="E140" s="132" t="s">
        <v>235</v>
      </c>
      <c r="F140" s="133" t="s">
        <v>236</v>
      </c>
      <c r="G140" s="134" t="s">
        <v>229</v>
      </c>
      <c r="H140" s="135">
        <v>50</v>
      </c>
      <c r="I140" s="136"/>
      <c r="J140" s="137">
        <f>ROUND(I140*H140,2)</f>
        <v>0</v>
      </c>
      <c r="K140" s="133" t="s">
        <v>19</v>
      </c>
      <c r="L140" s="32"/>
      <c r="M140" s="138" t="s">
        <v>19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135</v>
      </c>
      <c r="AT140" s="142" t="s">
        <v>130</v>
      </c>
      <c r="AU140" s="142" t="s">
        <v>81</v>
      </c>
      <c r="AY140" s="17" t="s">
        <v>128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79</v>
      </c>
      <c r="BK140" s="143">
        <f>ROUND(I140*H140,2)</f>
        <v>0</v>
      </c>
      <c r="BL140" s="17" t="s">
        <v>135</v>
      </c>
      <c r="BM140" s="142" t="s">
        <v>539</v>
      </c>
    </row>
    <row r="141" spans="2:65" s="1" customFormat="1" ht="24">
      <c r="B141" s="32"/>
      <c r="D141" s="144" t="s">
        <v>137</v>
      </c>
      <c r="F141" s="145" t="s">
        <v>238</v>
      </c>
      <c r="I141" s="146"/>
      <c r="L141" s="32"/>
      <c r="M141" s="147"/>
      <c r="T141" s="53"/>
      <c r="AT141" s="17" t="s">
        <v>137</v>
      </c>
      <c r="AU141" s="17" t="s">
        <v>81</v>
      </c>
    </row>
    <row r="142" spans="2:65" s="12" customFormat="1" ht="12">
      <c r="B142" s="150"/>
      <c r="D142" s="144" t="s">
        <v>141</v>
      </c>
      <c r="E142" s="151" t="s">
        <v>19</v>
      </c>
      <c r="F142" s="152" t="s">
        <v>538</v>
      </c>
      <c r="H142" s="153">
        <v>50</v>
      </c>
      <c r="I142" s="154"/>
      <c r="L142" s="150"/>
      <c r="M142" s="155"/>
      <c r="T142" s="156"/>
      <c r="AT142" s="151" t="s">
        <v>141</v>
      </c>
      <c r="AU142" s="151" t="s">
        <v>81</v>
      </c>
      <c r="AV142" s="12" t="s">
        <v>81</v>
      </c>
      <c r="AW142" s="12" t="s">
        <v>33</v>
      </c>
      <c r="AX142" s="12" t="s">
        <v>72</v>
      </c>
      <c r="AY142" s="151" t="s">
        <v>128</v>
      </c>
    </row>
    <row r="143" spans="2:65" s="13" customFormat="1" ht="12">
      <c r="B143" s="157"/>
      <c r="D143" s="144" t="s">
        <v>141</v>
      </c>
      <c r="E143" s="158" t="s">
        <v>19</v>
      </c>
      <c r="F143" s="159" t="s">
        <v>143</v>
      </c>
      <c r="H143" s="160">
        <v>50</v>
      </c>
      <c r="I143" s="161"/>
      <c r="L143" s="157"/>
      <c r="M143" s="162"/>
      <c r="T143" s="163"/>
      <c r="AT143" s="158" t="s">
        <v>141</v>
      </c>
      <c r="AU143" s="158" t="s">
        <v>81</v>
      </c>
      <c r="AV143" s="13" t="s">
        <v>135</v>
      </c>
      <c r="AW143" s="13" t="s">
        <v>33</v>
      </c>
      <c r="AX143" s="13" t="s">
        <v>79</v>
      </c>
      <c r="AY143" s="158" t="s">
        <v>128</v>
      </c>
    </row>
    <row r="144" spans="2:65" s="1" customFormat="1" ht="16.5" customHeight="1">
      <c r="B144" s="32"/>
      <c r="C144" s="170" t="s">
        <v>212</v>
      </c>
      <c r="D144" s="170" t="s">
        <v>221</v>
      </c>
      <c r="E144" s="171" t="s">
        <v>241</v>
      </c>
      <c r="F144" s="172" t="s">
        <v>242</v>
      </c>
      <c r="G144" s="173" t="s">
        <v>243</v>
      </c>
      <c r="H144" s="174">
        <v>1</v>
      </c>
      <c r="I144" s="175"/>
      <c r="J144" s="176">
        <f>ROUND(I144*H144,2)</f>
        <v>0</v>
      </c>
      <c r="K144" s="172" t="s">
        <v>134</v>
      </c>
      <c r="L144" s="177"/>
      <c r="M144" s="178" t="s">
        <v>19</v>
      </c>
      <c r="N144" s="179" t="s">
        <v>43</v>
      </c>
      <c r="P144" s="140">
        <f>O144*H144</f>
        <v>0</v>
      </c>
      <c r="Q144" s="140">
        <v>1E-3</v>
      </c>
      <c r="R144" s="140">
        <f>Q144*H144</f>
        <v>1E-3</v>
      </c>
      <c r="S144" s="140">
        <v>0</v>
      </c>
      <c r="T144" s="141">
        <f>S144*H144</f>
        <v>0</v>
      </c>
      <c r="AR144" s="142" t="s">
        <v>191</v>
      </c>
      <c r="AT144" s="142" t="s">
        <v>221</v>
      </c>
      <c r="AU144" s="142" t="s">
        <v>81</v>
      </c>
      <c r="AY144" s="17" t="s">
        <v>128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79</v>
      </c>
      <c r="BK144" s="143">
        <f>ROUND(I144*H144,2)</f>
        <v>0</v>
      </c>
      <c r="BL144" s="17" t="s">
        <v>135</v>
      </c>
      <c r="BM144" s="142" t="s">
        <v>540</v>
      </c>
    </row>
    <row r="145" spans="2:65" s="1" customFormat="1" ht="12">
      <c r="B145" s="32"/>
      <c r="D145" s="144" t="s">
        <v>137</v>
      </c>
      <c r="F145" s="145" t="s">
        <v>242</v>
      </c>
      <c r="I145" s="146"/>
      <c r="L145" s="32"/>
      <c r="M145" s="147"/>
      <c r="T145" s="53"/>
      <c r="AT145" s="17" t="s">
        <v>137</v>
      </c>
      <c r="AU145" s="17" t="s">
        <v>81</v>
      </c>
    </row>
    <row r="146" spans="2:65" s="12" customFormat="1" ht="12">
      <c r="B146" s="150"/>
      <c r="D146" s="144" t="s">
        <v>141</v>
      </c>
      <c r="F146" s="152" t="s">
        <v>541</v>
      </c>
      <c r="H146" s="153">
        <v>1</v>
      </c>
      <c r="I146" s="154"/>
      <c r="L146" s="150"/>
      <c r="M146" s="155"/>
      <c r="T146" s="156"/>
      <c r="AT146" s="151" t="s">
        <v>141</v>
      </c>
      <c r="AU146" s="151" t="s">
        <v>81</v>
      </c>
      <c r="AV146" s="12" t="s">
        <v>81</v>
      </c>
      <c r="AW146" s="12" t="s">
        <v>4</v>
      </c>
      <c r="AX146" s="12" t="s">
        <v>79</v>
      </c>
      <c r="AY146" s="151" t="s">
        <v>128</v>
      </c>
    </row>
    <row r="147" spans="2:65" s="1" customFormat="1" ht="16.5" customHeight="1">
      <c r="B147" s="32"/>
      <c r="C147" s="131" t="s">
        <v>8</v>
      </c>
      <c r="D147" s="131" t="s">
        <v>130</v>
      </c>
      <c r="E147" s="132" t="s">
        <v>247</v>
      </c>
      <c r="F147" s="133" t="s">
        <v>248</v>
      </c>
      <c r="G147" s="134" t="s">
        <v>229</v>
      </c>
      <c r="H147" s="135">
        <v>73.2</v>
      </c>
      <c r="I147" s="136"/>
      <c r="J147" s="137">
        <f>ROUND(I147*H147,2)</f>
        <v>0</v>
      </c>
      <c r="K147" s="133" t="s">
        <v>19</v>
      </c>
      <c r="L147" s="32"/>
      <c r="M147" s="138" t="s">
        <v>19</v>
      </c>
      <c r="N147" s="139" t="s">
        <v>43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135</v>
      </c>
      <c r="AT147" s="142" t="s">
        <v>130</v>
      </c>
      <c r="AU147" s="142" t="s">
        <v>81</v>
      </c>
      <c r="AY147" s="17" t="s">
        <v>128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79</v>
      </c>
      <c r="BK147" s="143">
        <f>ROUND(I147*H147,2)</f>
        <v>0</v>
      </c>
      <c r="BL147" s="17" t="s">
        <v>135</v>
      </c>
      <c r="BM147" s="142" t="s">
        <v>542</v>
      </c>
    </row>
    <row r="148" spans="2:65" s="1" customFormat="1" ht="12">
      <c r="B148" s="32"/>
      <c r="D148" s="144" t="s">
        <v>137</v>
      </c>
      <c r="F148" s="145" t="s">
        <v>250</v>
      </c>
      <c r="I148" s="146"/>
      <c r="L148" s="32"/>
      <c r="M148" s="147"/>
      <c r="T148" s="53"/>
      <c r="AT148" s="17" t="s">
        <v>137</v>
      </c>
      <c r="AU148" s="17" t="s">
        <v>81</v>
      </c>
    </row>
    <row r="149" spans="2:65" s="12" customFormat="1" ht="12">
      <c r="B149" s="150"/>
      <c r="D149" s="144" t="s">
        <v>141</v>
      </c>
      <c r="E149" s="151" t="s">
        <v>19</v>
      </c>
      <c r="F149" s="152" t="s">
        <v>543</v>
      </c>
      <c r="H149" s="153">
        <v>73.2</v>
      </c>
      <c r="I149" s="154"/>
      <c r="L149" s="150"/>
      <c r="M149" s="155"/>
      <c r="T149" s="156"/>
      <c r="AT149" s="151" t="s">
        <v>141</v>
      </c>
      <c r="AU149" s="151" t="s">
        <v>81</v>
      </c>
      <c r="AV149" s="12" t="s">
        <v>81</v>
      </c>
      <c r="AW149" s="12" t="s">
        <v>33</v>
      </c>
      <c r="AX149" s="12" t="s">
        <v>72</v>
      </c>
      <c r="AY149" s="151" t="s">
        <v>128</v>
      </c>
    </row>
    <row r="150" spans="2:65" s="13" customFormat="1" ht="12">
      <c r="B150" s="157"/>
      <c r="D150" s="144" t="s">
        <v>141</v>
      </c>
      <c r="E150" s="158" t="s">
        <v>19</v>
      </c>
      <c r="F150" s="159" t="s">
        <v>143</v>
      </c>
      <c r="H150" s="160">
        <v>73.2</v>
      </c>
      <c r="I150" s="161"/>
      <c r="L150" s="157"/>
      <c r="M150" s="162"/>
      <c r="T150" s="163"/>
      <c r="AT150" s="158" t="s">
        <v>141</v>
      </c>
      <c r="AU150" s="158" t="s">
        <v>81</v>
      </c>
      <c r="AV150" s="13" t="s">
        <v>135</v>
      </c>
      <c r="AW150" s="13" t="s">
        <v>33</v>
      </c>
      <c r="AX150" s="13" t="s">
        <v>79</v>
      </c>
      <c r="AY150" s="158" t="s">
        <v>128</v>
      </c>
    </row>
    <row r="151" spans="2:65" s="11" customFormat="1" ht="22.75" customHeight="1">
      <c r="B151" s="119"/>
      <c r="D151" s="120" t="s">
        <v>71</v>
      </c>
      <c r="E151" s="129" t="s">
        <v>165</v>
      </c>
      <c r="F151" s="129" t="s">
        <v>288</v>
      </c>
      <c r="I151" s="122"/>
      <c r="J151" s="130">
        <f>BK151</f>
        <v>0</v>
      </c>
      <c r="L151" s="119"/>
      <c r="M151" s="124"/>
      <c r="P151" s="125">
        <f>SUM(P152:P173)</f>
        <v>0</v>
      </c>
      <c r="R151" s="125">
        <f>SUM(R152:R173)</f>
        <v>40.326899999999995</v>
      </c>
      <c r="T151" s="126">
        <f>SUM(T152:T173)</f>
        <v>0</v>
      </c>
      <c r="AR151" s="120" t="s">
        <v>79</v>
      </c>
      <c r="AT151" s="127" t="s">
        <v>71</v>
      </c>
      <c r="AU151" s="127" t="s">
        <v>79</v>
      </c>
      <c r="AY151" s="120" t="s">
        <v>128</v>
      </c>
      <c r="BK151" s="128">
        <f>SUM(BK152:BK173)</f>
        <v>0</v>
      </c>
    </row>
    <row r="152" spans="2:65" s="1" customFormat="1" ht="16.5" customHeight="1">
      <c r="B152" s="32"/>
      <c r="C152" s="131" t="s">
        <v>226</v>
      </c>
      <c r="D152" s="131" t="s">
        <v>130</v>
      </c>
      <c r="E152" s="132" t="s">
        <v>290</v>
      </c>
      <c r="F152" s="133" t="s">
        <v>291</v>
      </c>
      <c r="G152" s="134" t="s">
        <v>229</v>
      </c>
      <c r="H152" s="135">
        <v>73.2</v>
      </c>
      <c r="I152" s="136"/>
      <c r="J152" s="137">
        <f>ROUND(I152*H152,2)</f>
        <v>0</v>
      </c>
      <c r="K152" s="133" t="s">
        <v>19</v>
      </c>
      <c r="L152" s="32"/>
      <c r="M152" s="138" t="s">
        <v>19</v>
      </c>
      <c r="N152" s="139" t="s">
        <v>43</v>
      </c>
      <c r="P152" s="140">
        <f>O152*H152</f>
        <v>0</v>
      </c>
      <c r="Q152" s="140">
        <v>0.34499999999999997</v>
      </c>
      <c r="R152" s="140">
        <f>Q152*H152</f>
        <v>25.253999999999998</v>
      </c>
      <c r="S152" s="140">
        <v>0</v>
      </c>
      <c r="T152" s="141">
        <f>S152*H152</f>
        <v>0</v>
      </c>
      <c r="AR152" s="142" t="s">
        <v>135</v>
      </c>
      <c r="AT152" s="142" t="s">
        <v>130</v>
      </c>
      <c r="AU152" s="142" t="s">
        <v>81</v>
      </c>
      <c r="AY152" s="17" t="s">
        <v>128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79</v>
      </c>
      <c r="BK152" s="143">
        <f>ROUND(I152*H152,2)</f>
        <v>0</v>
      </c>
      <c r="BL152" s="17" t="s">
        <v>135</v>
      </c>
      <c r="BM152" s="142" t="s">
        <v>544</v>
      </c>
    </row>
    <row r="153" spans="2:65" s="1" customFormat="1" ht="12">
      <c r="B153" s="32"/>
      <c r="D153" s="144" t="s">
        <v>137</v>
      </c>
      <c r="F153" s="145" t="s">
        <v>293</v>
      </c>
      <c r="I153" s="146"/>
      <c r="L153" s="32"/>
      <c r="M153" s="147"/>
      <c r="T153" s="53"/>
      <c r="AT153" s="17" t="s">
        <v>137</v>
      </c>
      <c r="AU153" s="17" t="s">
        <v>81</v>
      </c>
    </row>
    <row r="154" spans="2:65" s="12" customFormat="1" ht="12">
      <c r="B154" s="150"/>
      <c r="D154" s="144" t="s">
        <v>141</v>
      </c>
      <c r="E154" s="151" t="s">
        <v>19</v>
      </c>
      <c r="F154" s="152" t="s">
        <v>543</v>
      </c>
      <c r="H154" s="153">
        <v>73.2</v>
      </c>
      <c r="I154" s="154"/>
      <c r="L154" s="150"/>
      <c r="M154" s="155"/>
      <c r="T154" s="156"/>
      <c r="AT154" s="151" t="s">
        <v>141</v>
      </c>
      <c r="AU154" s="151" t="s">
        <v>81</v>
      </c>
      <c r="AV154" s="12" t="s">
        <v>81</v>
      </c>
      <c r="AW154" s="12" t="s">
        <v>33</v>
      </c>
      <c r="AX154" s="12" t="s">
        <v>72</v>
      </c>
      <c r="AY154" s="151" t="s">
        <v>128</v>
      </c>
    </row>
    <row r="155" spans="2:65" s="13" customFormat="1" ht="12">
      <c r="B155" s="157"/>
      <c r="D155" s="144" t="s">
        <v>141</v>
      </c>
      <c r="E155" s="158" t="s">
        <v>19</v>
      </c>
      <c r="F155" s="159" t="s">
        <v>143</v>
      </c>
      <c r="H155" s="160">
        <v>73.2</v>
      </c>
      <c r="I155" s="161"/>
      <c r="L155" s="157"/>
      <c r="M155" s="162"/>
      <c r="T155" s="163"/>
      <c r="AT155" s="158" t="s">
        <v>141</v>
      </c>
      <c r="AU155" s="158" t="s">
        <v>81</v>
      </c>
      <c r="AV155" s="13" t="s">
        <v>135</v>
      </c>
      <c r="AW155" s="13" t="s">
        <v>33</v>
      </c>
      <c r="AX155" s="13" t="s">
        <v>79</v>
      </c>
      <c r="AY155" s="158" t="s">
        <v>128</v>
      </c>
    </row>
    <row r="156" spans="2:65" s="1" customFormat="1" ht="16.5" customHeight="1">
      <c r="B156" s="32"/>
      <c r="C156" s="131" t="s">
        <v>234</v>
      </c>
      <c r="D156" s="131" t="s">
        <v>130</v>
      </c>
      <c r="E156" s="132" t="s">
        <v>545</v>
      </c>
      <c r="F156" s="133" t="s">
        <v>546</v>
      </c>
      <c r="G156" s="134" t="s">
        <v>229</v>
      </c>
      <c r="H156" s="135">
        <v>1.2</v>
      </c>
      <c r="I156" s="136"/>
      <c r="J156" s="137">
        <f>ROUND(I156*H156,2)</f>
        <v>0</v>
      </c>
      <c r="K156" s="133" t="s">
        <v>134</v>
      </c>
      <c r="L156" s="32"/>
      <c r="M156" s="138" t="s">
        <v>19</v>
      </c>
      <c r="N156" s="139" t="s">
        <v>43</v>
      </c>
      <c r="P156" s="140">
        <f>O156*H156</f>
        <v>0</v>
      </c>
      <c r="Q156" s="140">
        <v>8.9219999999999994E-2</v>
      </c>
      <c r="R156" s="140">
        <f>Q156*H156</f>
        <v>0.10706399999999999</v>
      </c>
      <c r="S156" s="140">
        <v>0</v>
      </c>
      <c r="T156" s="141">
        <f>S156*H156</f>
        <v>0</v>
      </c>
      <c r="AR156" s="142" t="s">
        <v>135</v>
      </c>
      <c r="AT156" s="142" t="s">
        <v>130</v>
      </c>
      <c r="AU156" s="142" t="s">
        <v>81</v>
      </c>
      <c r="AY156" s="17" t="s">
        <v>128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79</v>
      </c>
      <c r="BK156" s="143">
        <f>ROUND(I156*H156,2)</f>
        <v>0</v>
      </c>
      <c r="BL156" s="17" t="s">
        <v>135</v>
      </c>
      <c r="BM156" s="142" t="s">
        <v>547</v>
      </c>
    </row>
    <row r="157" spans="2:65" s="1" customFormat="1" ht="36">
      <c r="B157" s="32"/>
      <c r="D157" s="144" t="s">
        <v>137</v>
      </c>
      <c r="F157" s="145" t="s">
        <v>548</v>
      </c>
      <c r="I157" s="146"/>
      <c r="L157" s="32"/>
      <c r="M157" s="147"/>
      <c r="T157" s="53"/>
      <c r="AT157" s="17" t="s">
        <v>137</v>
      </c>
      <c r="AU157" s="17" t="s">
        <v>81</v>
      </c>
    </row>
    <row r="158" spans="2:65" s="1" customFormat="1" ht="11">
      <c r="B158" s="32"/>
      <c r="D158" s="148" t="s">
        <v>139</v>
      </c>
      <c r="F158" s="149" t="s">
        <v>549</v>
      </c>
      <c r="I158" s="146"/>
      <c r="L158" s="32"/>
      <c r="M158" s="147"/>
      <c r="T158" s="53"/>
      <c r="AT158" s="17" t="s">
        <v>139</v>
      </c>
      <c r="AU158" s="17" t="s">
        <v>81</v>
      </c>
    </row>
    <row r="159" spans="2:65" s="14" customFormat="1" ht="12">
      <c r="B159" s="164"/>
      <c r="D159" s="144" t="s">
        <v>141</v>
      </c>
      <c r="E159" s="165" t="s">
        <v>19</v>
      </c>
      <c r="F159" s="166" t="s">
        <v>550</v>
      </c>
      <c r="H159" s="165" t="s">
        <v>19</v>
      </c>
      <c r="I159" s="167"/>
      <c r="L159" s="164"/>
      <c r="M159" s="168"/>
      <c r="T159" s="169"/>
      <c r="AT159" s="165" t="s">
        <v>141</v>
      </c>
      <c r="AU159" s="165" t="s">
        <v>81</v>
      </c>
      <c r="AV159" s="14" t="s">
        <v>79</v>
      </c>
      <c r="AW159" s="14" t="s">
        <v>33</v>
      </c>
      <c r="AX159" s="14" t="s">
        <v>72</v>
      </c>
      <c r="AY159" s="165" t="s">
        <v>128</v>
      </c>
    </row>
    <row r="160" spans="2:65" s="12" customFormat="1" ht="12">
      <c r="B160" s="150"/>
      <c r="D160" s="144" t="s">
        <v>141</v>
      </c>
      <c r="E160" s="151" t="s">
        <v>19</v>
      </c>
      <c r="F160" s="152" t="s">
        <v>551</v>
      </c>
      <c r="H160" s="153">
        <v>1.2</v>
      </c>
      <c r="I160" s="154"/>
      <c r="L160" s="150"/>
      <c r="M160" s="155"/>
      <c r="T160" s="156"/>
      <c r="AT160" s="151" t="s">
        <v>141</v>
      </c>
      <c r="AU160" s="151" t="s">
        <v>81</v>
      </c>
      <c r="AV160" s="12" t="s">
        <v>81</v>
      </c>
      <c r="AW160" s="12" t="s">
        <v>33</v>
      </c>
      <c r="AX160" s="12" t="s">
        <v>72</v>
      </c>
      <c r="AY160" s="151" t="s">
        <v>128</v>
      </c>
    </row>
    <row r="161" spans="2:65" s="13" customFormat="1" ht="12">
      <c r="B161" s="157"/>
      <c r="D161" s="144" t="s">
        <v>141</v>
      </c>
      <c r="E161" s="158" t="s">
        <v>19</v>
      </c>
      <c r="F161" s="159" t="s">
        <v>143</v>
      </c>
      <c r="H161" s="160">
        <v>1.2</v>
      </c>
      <c r="I161" s="161"/>
      <c r="L161" s="157"/>
      <c r="M161" s="162"/>
      <c r="T161" s="163"/>
      <c r="AT161" s="158" t="s">
        <v>141</v>
      </c>
      <c r="AU161" s="158" t="s">
        <v>81</v>
      </c>
      <c r="AV161" s="13" t="s">
        <v>135</v>
      </c>
      <c r="AW161" s="13" t="s">
        <v>33</v>
      </c>
      <c r="AX161" s="13" t="s">
        <v>79</v>
      </c>
      <c r="AY161" s="158" t="s">
        <v>128</v>
      </c>
    </row>
    <row r="162" spans="2:65" s="1" customFormat="1" ht="16.5" customHeight="1">
      <c r="B162" s="32"/>
      <c r="C162" s="170" t="s">
        <v>240</v>
      </c>
      <c r="D162" s="170" t="s">
        <v>221</v>
      </c>
      <c r="E162" s="171" t="s">
        <v>552</v>
      </c>
      <c r="F162" s="172" t="s">
        <v>553</v>
      </c>
      <c r="G162" s="173" t="s">
        <v>229</v>
      </c>
      <c r="H162" s="174">
        <v>1.236</v>
      </c>
      <c r="I162" s="175"/>
      <c r="J162" s="176">
        <f>ROUND(I162*H162,2)</f>
        <v>0</v>
      </c>
      <c r="K162" s="172" t="s">
        <v>134</v>
      </c>
      <c r="L162" s="177"/>
      <c r="M162" s="178" t="s">
        <v>19</v>
      </c>
      <c r="N162" s="179" t="s">
        <v>43</v>
      </c>
      <c r="P162" s="140">
        <f>O162*H162</f>
        <v>0</v>
      </c>
      <c r="Q162" s="140">
        <v>0.13100000000000001</v>
      </c>
      <c r="R162" s="140">
        <f>Q162*H162</f>
        <v>0.161916</v>
      </c>
      <c r="S162" s="140">
        <v>0</v>
      </c>
      <c r="T162" s="141">
        <f>S162*H162</f>
        <v>0</v>
      </c>
      <c r="AR162" s="142" t="s">
        <v>191</v>
      </c>
      <c r="AT162" s="142" t="s">
        <v>221</v>
      </c>
      <c r="AU162" s="142" t="s">
        <v>81</v>
      </c>
      <c r="AY162" s="17" t="s">
        <v>128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79</v>
      </c>
      <c r="BK162" s="143">
        <f>ROUND(I162*H162,2)</f>
        <v>0</v>
      </c>
      <c r="BL162" s="17" t="s">
        <v>135</v>
      </c>
      <c r="BM162" s="142" t="s">
        <v>554</v>
      </c>
    </row>
    <row r="163" spans="2:65" s="1" customFormat="1" ht="12">
      <c r="B163" s="32"/>
      <c r="D163" s="144" t="s">
        <v>137</v>
      </c>
      <c r="F163" s="145" t="s">
        <v>553</v>
      </c>
      <c r="I163" s="146"/>
      <c r="L163" s="32"/>
      <c r="M163" s="147"/>
      <c r="T163" s="53"/>
      <c r="AT163" s="17" t="s">
        <v>137</v>
      </c>
      <c r="AU163" s="17" t="s">
        <v>81</v>
      </c>
    </row>
    <row r="164" spans="2:65" s="12" customFormat="1" ht="12">
      <c r="B164" s="150"/>
      <c r="D164" s="144" t="s">
        <v>141</v>
      </c>
      <c r="F164" s="152" t="s">
        <v>555</v>
      </c>
      <c r="H164" s="153">
        <v>1.236</v>
      </c>
      <c r="I164" s="154"/>
      <c r="L164" s="150"/>
      <c r="M164" s="155"/>
      <c r="T164" s="156"/>
      <c r="AT164" s="151" t="s">
        <v>141</v>
      </c>
      <c r="AU164" s="151" t="s">
        <v>81</v>
      </c>
      <c r="AV164" s="12" t="s">
        <v>81</v>
      </c>
      <c r="AW164" s="12" t="s">
        <v>4</v>
      </c>
      <c r="AX164" s="12" t="s">
        <v>79</v>
      </c>
      <c r="AY164" s="151" t="s">
        <v>128</v>
      </c>
    </row>
    <row r="165" spans="2:65" s="1" customFormat="1" ht="21.75" customHeight="1">
      <c r="B165" s="32"/>
      <c r="C165" s="131" t="s">
        <v>246</v>
      </c>
      <c r="D165" s="131" t="s">
        <v>130</v>
      </c>
      <c r="E165" s="132" t="s">
        <v>556</v>
      </c>
      <c r="F165" s="133" t="s">
        <v>557</v>
      </c>
      <c r="G165" s="134" t="s">
        <v>229</v>
      </c>
      <c r="H165" s="135">
        <v>72</v>
      </c>
      <c r="I165" s="136"/>
      <c r="J165" s="137">
        <f>ROUND(I165*H165,2)</f>
        <v>0</v>
      </c>
      <c r="K165" s="133" t="s">
        <v>134</v>
      </c>
      <c r="L165" s="32"/>
      <c r="M165" s="138" t="s">
        <v>19</v>
      </c>
      <c r="N165" s="139" t="s">
        <v>43</v>
      </c>
      <c r="P165" s="140">
        <f>O165*H165</f>
        <v>0</v>
      </c>
      <c r="Q165" s="140">
        <v>8.9219999999999994E-2</v>
      </c>
      <c r="R165" s="140">
        <f>Q165*H165</f>
        <v>6.4238399999999993</v>
      </c>
      <c r="S165" s="140">
        <v>0</v>
      </c>
      <c r="T165" s="141">
        <f>S165*H165</f>
        <v>0</v>
      </c>
      <c r="AR165" s="142" t="s">
        <v>135</v>
      </c>
      <c r="AT165" s="142" t="s">
        <v>130</v>
      </c>
      <c r="AU165" s="142" t="s">
        <v>81</v>
      </c>
      <c r="AY165" s="17" t="s">
        <v>128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79</v>
      </c>
      <c r="BK165" s="143">
        <f>ROUND(I165*H165,2)</f>
        <v>0</v>
      </c>
      <c r="BL165" s="17" t="s">
        <v>135</v>
      </c>
      <c r="BM165" s="142" t="s">
        <v>558</v>
      </c>
    </row>
    <row r="166" spans="2:65" s="1" customFormat="1" ht="36">
      <c r="B166" s="32"/>
      <c r="D166" s="144" t="s">
        <v>137</v>
      </c>
      <c r="F166" s="145" t="s">
        <v>559</v>
      </c>
      <c r="I166" s="146"/>
      <c r="L166" s="32"/>
      <c r="M166" s="147"/>
      <c r="T166" s="53"/>
      <c r="AT166" s="17" t="s">
        <v>137</v>
      </c>
      <c r="AU166" s="17" t="s">
        <v>81</v>
      </c>
    </row>
    <row r="167" spans="2:65" s="1" customFormat="1" ht="11">
      <c r="B167" s="32"/>
      <c r="D167" s="148" t="s">
        <v>139</v>
      </c>
      <c r="F167" s="149" t="s">
        <v>560</v>
      </c>
      <c r="I167" s="146"/>
      <c r="L167" s="32"/>
      <c r="M167" s="147"/>
      <c r="T167" s="53"/>
      <c r="AT167" s="17" t="s">
        <v>139</v>
      </c>
      <c r="AU167" s="17" t="s">
        <v>81</v>
      </c>
    </row>
    <row r="168" spans="2:65" s="14" customFormat="1" ht="12">
      <c r="B168" s="164"/>
      <c r="D168" s="144" t="s">
        <v>141</v>
      </c>
      <c r="E168" s="165" t="s">
        <v>19</v>
      </c>
      <c r="F168" s="166" t="s">
        <v>561</v>
      </c>
      <c r="H168" s="165" t="s">
        <v>19</v>
      </c>
      <c r="I168" s="167"/>
      <c r="L168" s="164"/>
      <c r="M168" s="168"/>
      <c r="T168" s="169"/>
      <c r="AT168" s="165" t="s">
        <v>141</v>
      </c>
      <c r="AU168" s="165" t="s">
        <v>81</v>
      </c>
      <c r="AV168" s="14" t="s">
        <v>79</v>
      </c>
      <c r="AW168" s="14" t="s">
        <v>33</v>
      </c>
      <c r="AX168" s="14" t="s">
        <v>72</v>
      </c>
      <c r="AY168" s="165" t="s">
        <v>128</v>
      </c>
    </row>
    <row r="169" spans="2:65" s="12" customFormat="1" ht="12">
      <c r="B169" s="150"/>
      <c r="D169" s="144" t="s">
        <v>141</v>
      </c>
      <c r="E169" s="151" t="s">
        <v>19</v>
      </c>
      <c r="F169" s="152" t="s">
        <v>562</v>
      </c>
      <c r="H169" s="153">
        <v>72</v>
      </c>
      <c r="I169" s="154"/>
      <c r="L169" s="150"/>
      <c r="M169" s="155"/>
      <c r="T169" s="156"/>
      <c r="AT169" s="151" t="s">
        <v>141</v>
      </c>
      <c r="AU169" s="151" t="s">
        <v>81</v>
      </c>
      <c r="AV169" s="12" t="s">
        <v>81</v>
      </c>
      <c r="AW169" s="12" t="s">
        <v>33</v>
      </c>
      <c r="AX169" s="12" t="s">
        <v>72</v>
      </c>
      <c r="AY169" s="151" t="s">
        <v>128</v>
      </c>
    </row>
    <row r="170" spans="2:65" s="13" customFormat="1" ht="12">
      <c r="B170" s="157"/>
      <c r="D170" s="144" t="s">
        <v>141</v>
      </c>
      <c r="E170" s="158" t="s">
        <v>19</v>
      </c>
      <c r="F170" s="159" t="s">
        <v>143</v>
      </c>
      <c r="H170" s="160">
        <v>72</v>
      </c>
      <c r="I170" s="161"/>
      <c r="L170" s="157"/>
      <c r="M170" s="162"/>
      <c r="T170" s="163"/>
      <c r="AT170" s="158" t="s">
        <v>141</v>
      </c>
      <c r="AU170" s="158" t="s">
        <v>81</v>
      </c>
      <c r="AV170" s="13" t="s">
        <v>135</v>
      </c>
      <c r="AW170" s="13" t="s">
        <v>33</v>
      </c>
      <c r="AX170" s="13" t="s">
        <v>79</v>
      </c>
      <c r="AY170" s="158" t="s">
        <v>128</v>
      </c>
    </row>
    <row r="171" spans="2:65" s="1" customFormat="1" ht="16.5" customHeight="1">
      <c r="B171" s="32"/>
      <c r="C171" s="170" t="s">
        <v>254</v>
      </c>
      <c r="D171" s="170" t="s">
        <v>221</v>
      </c>
      <c r="E171" s="171" t="s">
        <v>563</v>
      </c>
      <c r="F171" s="172" t="s">
        <v>564</v>
      </c>
      <c r="G171" s="173" t="s">
        <v>229</v>
      </c>
      <c r="H171" s="174">
        <v>74.16</v>
      </c>
      <c r="I171" s="175"/>
      <c r="J171" s="176">
        <f>ROUND(I171*H171,2)</f>
        <v>0</v>
      </c>
      <c r="K171" s="172" t="s">
        <v>134</v>
      </c>
      <c r="L171" s="177"/>
      <c r="M171" s="178" t="s">
        <v>19</v>
      </c>
      <c r="N171" s="179" t="s">
        <v>43</v>
      </c>
      <c r="P171" s="140">
        <f>O171*H171</f>
        <v>0</v>
      </c>
      <c r="Q171" s="140">
        <v>0.113</v>
      </c>
      <c r="R171" s="140">
        <f>Q171*H171</f>
        <v>8.3800799999999995</v>
      </c>
      <c r="S171" s="140">
        <v>0</v>
      </c>
      <c r="T171" s="141">
        <f>S171*H171</f>
        <v>0</v>
      </c>
      <c r="AR171" s="142" t="s">
        <v>191</v>
      </c>
      <c r="AT171" s="142" t="s">
        <v>221</v>
      </c>
      <c r="AU171" s="142" t="s">
        <v>81</v>
      </c>
      <c r="AY171" s="17" t="s">
        <v>128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79</v>
      </c>
      <c r="BK171" s="143">
        <f>ROUND(I171*H171,2)</f>
        <v>0</v>
      </c>
      <c r="BL171" s="17" t="s">
        <v>135</v>
      </c>
      <c r="BM171" s="142" t="s">
        <v>565</v>
      </c>
    </row>
    <row r="172" spans="2:65" s="1" customFormat="1" ht="12">
      <c r="B172" s="32"/>
      <c r="D172" s="144" t="s">
        <v>137</v>
      </c>
      <c r="F172" s="145" t="s">
        <v>564</v>
      </c>
      <c r="I172" s="146"/>
      <c r="L172" s="32"/>
      <c r="M172" s="147"/>
      <c r="T172" s="53"/>
      <c r="AT172" s="17" t="s">
        <v>137</v>
      </c>
      <c r="AU172" s="17" t="s">
        <v>81</v>
      </c>
    </row>
    <row r="173" spans="2:65" s="12" customFormat="1" ht="12">
      <c r="B173" s="150"/>
      <c r="D173" s="144" t="s">
        <v>141</v>
      </c>
      <c r="F173" s="152" t="s">
        <v>566</v>
      </c>
      <c r="H173" s="153">
        <v>74.16</v>
      </c>
      <c r="I173" s="154"/>
      <c r="L173" s="150"/>
      <c r="M173" s="155"/>
      <c r="T173" s="156"/>
      <c r="AT173" s="151" t="s">
        <v>141</v>
      </c>
      <c r="AU173" s="151" t="s">
        <v>81</v>
      </c>
      <c r="AV173" s="12" t="s">
        <v>81</v>
      </c>
      <c r="AW173" s="12" t="s">
        <v>4</v>
      </c>
      <c r="AX173" s="12" t="s">
        <v>79</v>
      </c>
      <c r="AY173" s="151" t="s">
        <v>128</v>
      </c>
    </row>
    <row r="174" spans="2:65" s="11" customFormat="1" ht="22.75" customHeight="1">
      <c r="B174" s="119"/>
      <c r="D174" s="120" t="s">
        <v>71</v>
      </c>
      <c r="E174" s="129" t="s">
        <v>198</v>
      </c>
      <c r="F174" s="129" t="s">
        <v>348</v>
      </c>
      <c r="I174" s="122"/>
      <c r="J174" s="130">
        <f>BK174</f>
        <v>0</v>
      </c>
      <c r="L174" s="119"/>
      <c r="M174" s="124"/>
      <c r="P174" s="125">
        <f>SUM(P175:P182)</f>
        <v>0</v>
      </c>
      <c r="R174" s="125">
        <f>SUM(R175:R182)</f>
        <v>18.78628544</v>
      </c>
      <c r="T174" s="126">
        <f>SUM(T175:T182)</f>
        <v>0</v>
      </c>
      <c r="AR174" s="120" t="s">
        <v>79</v>
      </c>
      <c r="AT174" s="127" t="s">
        <v>71</v>
      </c>
      <c r="AU174" s="127" t="s">
        <v>79</v>
      </c>
      <c r="AY174" s="120" t="s">
        <v>128</v>
      </c>
      <c r="BK174" s="128">
        <f>SUM(BK175:BK182)</f>
        <v>0</v>
      </c>
    </row>
    <row r="175" spans="2:65" s="1" customFormat="1" ht="16.5" customHeight="1">
      <c r="B175" s="32"/>
      <c r="C175" s="131" t="s">
        <v>261</v>
      </c>
      <c r="D175" s="131" t="s">
        <v>130</v>
      </c>
      <c r="E175" s="132" t="s">
        <v>567</v>
      </c>
      <c r="F175" s="133" t="s">
        <v>568</v>
      </c>
      <c r="G175" s="134" t="s">
        <v>329</v>
      </c>
      <c r="H175" s="135">
        <v>100.6</v>
      </c>
      <c r="I175" s="136"/>
      <c r="J175" s="137">
        <f>ROUND(I175*H175,2)</f>
        <v>0</v>
      </c>
      <c r="K175" s="133" t="s">
        <v>19</v>
      </c>
      <c r="L175" s="32"/>
      <c r="M175" s="138" t="s">
        <v>19</v>
      </c>
      <c r="N175" s="139" t="s">
        <v>43</v>
      </c>
      <c r="P175" s="140">
        <f>O175*H175</f>
        <v>0</v>
      </c>
      <c r="Q175" s="140">
        <v>0.1295</v>
      </c>
      <c r="R175" s="140">
        <f>Q175*H175</f>
        <v>13.027699999999999</v>
      </c>
      <c r="S175" s="140">
        <v>0</v>
      </c>
      <c r="T175" s="141">
        <f>S175*H175</f>
        <v>0</v>
      </c>
      <c r="AR175" s="142" t="s">
        <v>135</v>
      </c>
      <c r="AT175" s="142" t="s">
        <v>130</v>
      </c>
      <c r="AU175" s="142" t="s">
        <v>81</v>
      </c>
      <c r="AY175" s="17" t="s">
        <v>128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79</v>
      </c>
      <c r="BK175" s="143">
        <f>ROUND(I175*H175,2)</f>
        <v>0</v>
      </c>
      <c r="BL175" s="17" t="s">
        <v>135</v>
      </c>
      <c r="BM175" s="142" t="s">
        <v>569</v>
      </c>
    </row>
    <row r="176" spans="2:65" s="1" customFormat="1" ht="24">
      <c r="B176" s="32"/>
      <c r="D176" s="144" t="s">
        <v>137</v>
      </c>
      <c r="F176" s="145" t="s">
        <v>570</v>
      </c>
      <c r="I176" s="146"/>
      <c r="L176" s="32"/>
      <c r="M176" s="147"/>
      <c r="T176" s="53"/>
      <c r="AT176" s="17" t="s">
        <v>137</v>
      </c>
      <c r="AU176" s="17" t="s">
        <v>81</v>
      </c>
    </row>
    <row r="177" spans="2:65" s="1" customFormat="1" ht="36">
      <c r="B177" s="32"/>
      <c r="D177" s="144" t="s">
        <v>475</v>
      </c>
      <c r="F177" s="183" t="s">
        <v>571</v>
      </c>
      <c r="I177" s="146"/>
      <c r="L177" s="32"/>
      <c r="M177" s="147"/>
      <c r="T177" s="53"/>
      <c r="AT177" s="17" t="s">
        <v>475</v>
      </c>
      <c r="AU177" s="17" t="s">
        <v>81</v>
      </c>
    </row>
    <row r="178" spans="2:65" s="12" customFormat="1" ht="12">
      <c r="B178" s="150"/>
      <c r="D178" s="144" t="s">
        <v>141</v>
      </c>
      <c r="E178" s="151" t="s">
        <v>19</v>
      </c>
      <c r="F178" s="152" t="s">
        <v>572</v>
      </c>
      <c r="H178" s="153">
        <v>100.6</v>
      </c>
      <c r="I178" s="154"/>
      <c r="L178" s="150"/>
      <c r="M178" s="155"/>
      <c r="T178" s="156"/>
      <c r="AT178" s="151" t="s">
        <v>141</v>
      </c>
      <c r="AU178" s="151" t="s">
        <v>81</v>
      </c>
      <c r="AV178" s="12" t="s">
        <v>81</v>
      </c>
      <c r="AW178" s="12" t="s">
        <v>33</v>
      </c>
      <c r="AX178" s="12" t="s">
        <v>72</v>
      </c>
      <c r="AY178" s="151" t="s">
        <v>128</v>
      </c>
    </row>
    <row r="179" spans="2:65" s="13" customFormat="1" ht="12">
      <c r="B179" s="157"/>
      <c r="D179" s="144" t="s">
        <v>141</v>
      </c>
      <c r="E179" s="158" t="s">
        <v>19</v>
      </c>
      <c r="F179" s="159" t="s">
        <v>143</v>
      </c>
      <c r="H179" s="160">
        <v>100.6</v>
      </c>
      <c r="I179" s="161"/>
      <c r="L179" s="157"/>
      <c r="M179" s="162"/>
      <c r="T179" s="163"/>
      <c r="AT179" s="158" t="s">
        <v>141</v>
      </c>
      <c r="AU179" s="158" t="s">
        <v>81</v>
      </c>
      <c r="AV179" s="13" t="s">
        <v>135</v>
      </c>
      <c r="AW179" s="13" t="s">
        <v>33</v>
      </c>
      <c r="AX179" s="13" t="s">
        <v>79</v>
      </c>
      <c r="AY179" s="158" t="s">
        <v>128</v>
      </c>
    </row>
    <row r="180" spans="2:65" s="1" customFormat="1" ht="16.5" customHeight="1">
      <c r="B180" s="32"/>
      <c r="C180" s="170" t="s">
        <v>268</v>
      </c>
      <c r="D180" s="170" t="s">
        <v>221</v>
      </c>
      <c r="E180" s="171" t="s">
        <v>573</v>
      </c>
      <c r="F180" s="172" t="s">
        <v>574</v>
      </c>
      <c r="G180" s="173" t="s">
        <v>329</v>
      </c>
      <c r="H180" s="174">
        <v>102.61199999999999</v>
      </c>
      <c r="I180" s="175"/>
      <c r="J180" s="176">
        <f>ROUND(I180*H180,2)</f>
        <v>0</v>
      </c>
      <c r="K180" s="172" t="s">
        <v>19</v>
      </c>
      <c r="L180" s="177"/>
      <c r="M180" s="178" t="s">
        <v>19</v>
      </c>
      <c r="N180" s="179" t="s">
        <v>43</v>
      </c>
      <c r="P180" s="140">
        <f>O180*H180</f>
        <v>0</v>
      </c>
      <c r="Q180" s="140">
        <v>5.6120000000000003E-2</v>
      </c>
      <c r="R180" s="140">
        <f>Q180*H180</f>
        <v>5.7585854400000001</v>
      </c>
      <c r="S180" s="140">
        <v>0</v>
      </c>
      <c r="T180" s="141">
        <f>S180*H180</f>
        <v>0</v>
      </c>
      <c r="AR180" s="142" t="s">
        <v>191</v>
      </c>
      <c r="AT180" s="142" t="s">
        <v>221</v>
      </c>
      <c r="AU180" s="142" t="s">
        <v>81</v>
      </c>
      <c r="AY180" s="17" t="s">
        <v>128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79</v>
      </c>
      <c r="BK180" s="143">
        <f>ROUND(I180*H180,2)</f>
        <v>0</v>
      </c>
      <c r="BL180" s="17" t="s">
        <v>135</v>
      </c>
      <c r="BM180" s="142" t="s">
        <v>575</v>
      </c>
    </row>
    <row r="181" spans="2:65" s="1" customFormat="1" ht="12">
      <c r="B181" s="32"/>
      <c r="D181" s="144" t="s">
        <v>137</v>
      </c>
      <c r="F181" s="145" t="s">
        <v>574</v>
      </c>
      <c r="I181" s="146"/>
      <c r="L181" s="32"/>
      <c r="M181" s="147"/>
      <c r="T181" s="53"/>
      <c r="AT181" s="17" t="s">
        <v>137</v>
      </c>
      <c r="AU181" s="17" t="s">
        <v>81</v>
      </c>
    </row>
    <row r="182" spans="2:65" s="12" customFormat="1" ht="12">
      <c r="B182" s="150"/>
      <c r="D182" s="144" t="s">
        <v>141</v>
      </c>
      <c r="F182" s="152" t="s">
        <v>576</v>
      </c>
      <c r="H182" s="153">
        <v>102.61199999999999</v>
      </c>
      <c r="I182" s="154"/>
      <c r="L182" s="150"/>
      <c r="M182" s="155"/>
      <c r="T182" s="156"/>
      <c r="AT182" s="151" t="s">
        <v>141</v>
      </c>
      <c r="AU182" s="151" t="s">
        <v>81</v>
      </c>
      <c r="AV182" s="12" t="s">
        <v>81</v>
      </c>
      <c r="AW182" s="12" t="s">
        <v>4</v>
      </c>
      <c r="AX182" s="12" t="s">
        <v>79</v>
      </c>
      <c r="AY182" s="151" t="s">
        <v>128</v>
      </c>
    </row>
    <row r="183" spans="2:65" s="11" customFormat="1" ht="22.75" customHeight="1">
      <c r="B183" s="119"/>
      <c r="D183" s="120" t="s">
        <v>71</v>
      </c>
      <c r="E183" s="129" t="s">
        <v>416</v>
      </c>
      <c r="F183" s="129" t="s">
        <v>417</v>
      </c>
      <c r="I183" s="122"/>
      <c r="J183" s="130">
        <f>BK183</f>
        <v>0</v>
      </c>
      <c r="L183" s="119"/>
      <c r="M183" s="124"/>
      <c r="P183" s="125">
        <f>SUM(P184:P186)</f>
        <v>0</v>
      </c>
      <c r="R183" s="125">
        <f>SUM(R184:R186)</f>
        <v>0</v>
      </c>
      <c r="T183" s="126">
        <f>SUM(T184:T186)</f>
        <v>0</v>
      </c>
      <c r="AR183" s="120" t="s">
        <v>79</v>
      </c>
      <c r="AT183" s="127" t="s">
        <v>71</v>
      </c>
      <c r="AU183" s="127" t="s">
        <v>79</v>
      </c>
      <c r="AY183" s="120" t="s">
        <v>128</v>
      </c>
      <c r="BK183" s="128">
        <f>SUM(BK184:BK186)</f>
        <v>0</v>
      </c>
    </row>
    <row r="184" spans="2:65" s="1" customFormat="1" ht="16.5" customHeight="1">
      <c r="B184" s="32"/>
      <c r="C184" s="131" t="s">
        <v>275</v>
      </c>
      <c r="D184" s="131" t="s">
        <v>130</v>
      </c>
      <c r="E184" s="132" t="s">
        <v>419</v>
      </c>
      <c r="F184" s="133" t="s">
        <v>420</v>
      </c>
      <c r="G184" s="134" t="s">
        <v>201</v>
      </c>
      <c r="H184" s="135">
        <v>59.113999999999997</v>
      </c>
      <c r="I184" s="136"/>
      <c r="J184" s="137">
        <f>ROUND(I184*H184,2)</f>
        <v>0</v>
      </c>
      <c r="K184" s="133" t="s">
        <v>134</v>
      </c>
      <c r="L184" s="32"/>
      <c r="M184" s="138" t="s">
        <v>19</v>
      </c>
      <c r="N184" s="139" t="s">
        <v>43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135</v>
      </c>
      <c r="AT184" s="142" t="s">
        <v>130</v>
      </c>
      <c r="AU184" s="142" t="s">
        <v>81</v>
      </c>
      <c r="AY184" s="17" t="s">
        <v>128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7" t="s">
        <v>79</v>
      </c>
      <c r="BK184" s="143">
        <f>ROUND(I184*H184,2)</f>
        <v>0</v>
      </c>
      <c r="BL184" s="17" t="s">
        <v>135</v>
      </c>
      <c r="BM184" s="142" t="s">
        <v>577</v>
      </c>
    </row>
    <row r="185" spans="2:65" s="1" customFormat="1" ht="12">
      <c r="B185" s="32"/>
      <c r="D185" s="144" t="s">
        <v>137</v>
      </c>
      <c r="F185" s="145" t="s">
        <v>422</v>
      </c>
      <c r="I185" s="146"/>
      <c r="L185" s="32"/>
      <c r="M185" s="147"/>
      <c r="T185" s="53"/>
      <c r="AT185" s="17" t="s">
        <v>137</v>
      </c>
      <c r="AU185" s="17" t="s">
        <v>81</v>
      </c>
    </row>
    <row r="186" spans="2:65" s="1" customFormat="1" ht="11">
      <c r="B186" s="32"/>
      <c r="D186" s="148" t="s">
        <v>139</v>
      </c>
      <c r="F186" s="149" t="s">
        <v>423</v>
      </c>
      <c r="I186" s="146"/>
      <c r="L186" s="32"/>
      <c r="M186" s="180"/>
      <c r="N186" s="181"/>
      <c r="O186" s="181"/>
      <c r="P186" s="181"/>
      <c r="Q186" s="181"/>
      <c r="R186" s="181"/>
      <c r="S186" s="181"/>
      <c r="T186" s="182"/>
      <c r="AT186" s="17" t="s">
        <v>139</v>
      </c>
      <c r="AU186" s="17" t="s">
        <v>81</v>
      </c>
    </row>
    <row r="187" spans="2:65" s="1" customFormat="1" ht="7" customHeight="1"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32"/>
    </row>
  </sheetData>
  <sheetProtection algorithmName="SHA-512" hashValue="sTfK++x3X4iar7Tmmds6hw4dwG5OOiOnsP0gPI+iIGuVhS14coG0O0sqo6x6hq4Qw68MZzbteqzSPbNU4wEQRg==" saltValue="orcam3IeLTnIiJ0+wxYtf6jT+qWk2cOKV+t3jJU17uUgsiRZtYgOPNWZSyF/ygFZJ5sHTYuOZkISoO7yVhI42g==" spinCount="100000" sheet="1" objects="1" scenarios="1" formatColumns="0" formatRows="0" autoFilter="0"/>
  <autoFilter ref="C89:K186" xr:uid="{00000000-0009-0000-0000-000003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5" r:id="rId1" xr:uid="{00000000-0004-0000-0300-000000000000}"/>
    <hyperlink ref="F100" r:id="rId2" xr:uid="{00000000-0004-0000-0300-000001000000}"/>
    <hyperlink ref="F105" r:id="rId3" xr:uid="{00000000-0004-0000-0300-000002000000}"/>
    <hyperlink ref="F137" r:id="rId4" xr:uid="{00000000-0004-0000-0300-000003000000}"/>
    <hyperlink ref="F158" r:id="rId5" xr:uid="{00000000-0004-0000-0300-000004000000}"/>
    <hyperlink ref="F167" r:id="rId6" xr:uid="{00000000-0004-0000-0300-000005000000}"/>
    <hyperlink ref="F186" r:id="rId7" xr:uid="{00000000-0004-0000-03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7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10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95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5" customHeight="1">
      <c r="B4" s="20"/>
      <c r="D4" s="21" t="s">
        <v>96</v>
      </c>
      <c r="L4" s="20"/>
      <c r="M4" s="90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10" t="str">
        <f>'Rekapitulace stavby'!K6</f>
        <v>Vrskmaň - místní část Zaječice - vybudování parkovacích stání a chodníku</v>
      </c>
      <c r="F7" s="311"/>
      <c r="G7" s="311"/>
      <c r="H7" s="311"/>
      <c r="L7" s="20"/>
    </row>
    <row r="8" spans="2:46" s="1" customFormat="1" ht="12" customHeight="1">
      <c r="B8" s="32"/>
      <c r="D8" s="27" t="s">
        <v>97</v>
      </c>
      <c r="L8" s="32"/>
    </row>
    <row r="9" spans="2:46" s="1" customFormat="1" ht="16.5" customHeight="1">
      <c r="B9" s="32"/>
      <c r="E9" s="269" t="s">
        <v>578</v>
      </c>
      <c r="F9" s="312"/>
      <c r="G9" s="312"/>
      <c r="H9" s="312"/>
      <c r="L9" s="32"/>
    </row>
    <row r="10" spans="2:46" s="1" customFormat="1" ht="1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35</v>
      </c>
      <c r="I12" s="27" t="s">
        <v>23</v>
      </c>
      <c r="J12" s="49" t="str">
        <f>'Rekapitulace stavby'!AN8</f>
        <v>30. 11. 2024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obec Vrskmaň, čp.46, Vrskmaň 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3" t="str">
        <f>'Rekapitulace stavby'!E14</f>
        <v>Vyplň údaj</v>
      </c>
      <c r="F18" s="294"/>
      <c r="G18" s="294"/>
      <c r="H18" s="294"/>
      <c r="I18" s="27" t="s">
        <v>28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PROKA - Michal Koblížek 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1"/>
      <c r="E27" s="299" t="s">
        <v>19</v>
      </c>
      <c r="F27" s="299"/>
      <c r="G27" s="299"/>
      <c r="H27" s="299"/>
      <c r="L27" s="91"/>
    </row>
    <row r="28" spans="2:12" s="1" customFormat="1" ht="7" customHeight="1">
      <c r="B28" s="32"/>
      <c r="L28" s="32"/>
    </row>
    <row r="29" spans="2:12" s="1" customFormat="1" ht="7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5" customHeight="1">
      <c r="B30" s="32"/>
      <c r="D30" s="92" t="s">
        <v>38</v>
      </c>
      <c r="J30" s="63">
        <f>ROUND(J84, 2)</f>
        <v>0</v>
      </c>
      <c r="L30" s="32"/>
    </row>
    <row r="31" spans="2:12" s="1" customFormat="1" ht="7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5" customHeight="1">
      <c r="B33" s="32"/>
      <c r="D33" s="52" t="s">
        <v>42</v>
      </c>
      <c r="E33" s="27" t="s">
        <v>43</v>
      </c>
      <c r="F33" s="83">
        <f>ROUND((SUM(BE84:BE106)),  2)</f>
        <v>0</v>
      </c>
      <c r="I33" s="93">
        <v>0.21</v>
      </c>
      <c r="J33" s="83">
        <f>ROUND(((SUM(BE84:BE106))*I33),  2)</f>
        <v>0</v>
      </c>
      <c r="L33" s="32"/>
    </row>
    <row r="34" spans="2:12" s="1" customFormat="1" ht="14.5" customHeight="1">
      <c r="B34" s="32"/>
      <c r="E34" s="27" t="s">
        <v>44</v>
      </c>
      <c r="F34" s="83">
        <f>ROUND((SUM(BF84:BF106)),  2)</f>
        <v>0</v>
      </c>
      <c r="I34" s="93">
        <v>0.12</v>
      </c>
      <c r="J34" s="83">
        <f>ROUND(((SUM(BF84:BF106))*I34),  2)</f>
        <v>0</v>
      </c>
      <c r="L34" s="32"/>
    </row>
    <row r="35" spans="2:12" s="1" customFormat="1" ht="14.5" hidden="1" customHeight="1">
      <c r="B35" s="32"/>
      <c r="E35" s="27" t="s">
        <v>45</v>
      </c>
      <c r="F35" s="83">
        <f>ROUND((SUM(BG84:BG106)),  2)</f>
        <v>0</v>
      </c>
      <c r="I35" s="93">
        <v>0.21</v>
      </c>
      <c r="J35" s="83">
        <f>0</f>
        <v>0</v>
      </c>
      <c r="L35" s="32"/>
    </row>
    <row r="36" spans="2:12" s="1" customFormat="1" ht="14.5" hidden="1" customHeight="1">
      <c r="B36" s="32"/>
      <c r="E36" s="27" t="s">
        <v>46</v>
      </c>
      <c r="F36" s="83">
        <f>ROUND((SUM(BH84:BH106)),  2)</f>
        <v>0</v>
      </c>
      <c r="I36" s="93">
        <v>0.12</v>
      </c>
      <c r="J36" s="83">
        <f>0</f>
        <v>0</v>
      </c>
      <c r="L36" s="32"/>
    </row>
    <row r="37" spans="2:12" s="1" customFormat="1" ht="14.5" hidden="1" customHeight="1">
      <c r="B37" s="32"/>
      <c r="E37" s="27" t="s">
        <v>47</v>
      </c>
      <c r="F37" s="83">
        <f>ROUND((SUM(BI84:BI106)),  2)</f>
        <v>0</v>
      </c>
      <c r="I37" s="93">
        <v>0</v>
      </c>
      <c r="J37" s="83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7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5" customHeight="1">
      <c r="B45" s="32"/>
      <c r="C45" s="21" t="s">
        <v>101</v>
      </c>
      <c r="L45" s="32"/>
    </row>
    <row r="46" spans="2:12" s="1" customFormat="1" ht="7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10" t="str">
        <f>E7</f>
        <v>Vrskmaň - místní část Zaječice - vybudování parkovacích stání a chodníku</v>
      </c>
      <c r="F48" s="311"/>
      <c r="G48" s="311"/>
      <c r="H48" s="311"/>
      <c r="L48" s="32"/>
    </row>
    <row r="49" spans="2:47" s="1" customFormat="1" ht="12" customHeight="1">
      <c r="B49" s="32"/>
      <c r="C49" s="27" t="s">
        <v>97</v>
      </c>
      <c r="L49" s="32"/>
    </row>
    <row r="50" spans="2:47" s="1" customFormat="1" ht="16.5" customHeight="1">
      <c r="B50" s="32"/>
      <c r="E50" s="269" t="str">
        <f>E9</f>
        <v xml:space="preserve">VON - Vedlejší a ostatní náklady </v>
      </c>
      <c r="F50" s="312"/>
      <c r="G50" s="312"/>
      <c r="H50" s="312"/>
      <c r="L50" s="32"/>
    </row>
    <row r="51" spans="2:47" s="1" customFormat="1" ht="7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30. 11. 2024</v>
      </c>
      <c r="L52" s="32"/>
    </row>
    <row r="53" spans="2:47" s="1" customFormat="1" ht="7" customHeight="1">
      <c r="B53" s="32"/>
      <c r="L53" s="32"/>
    </row>
    <row r="54" spans="2:47" s="1" customFormat="1" ht="25.75" customHeight="1">
      <c r="B54" s="32"/>
      <c r="C54" s="27" t="s">
        <v>25</v>
      </c>
      <c r="F54" s="25" t="str">
        <f>E15</f>
        <v xml:space="preserve">obec Vrskmaň, čp.46, Vrskmaň </v>
      </c>
      <c r="I54" s="27" t="s">
        <v>31</v>
      </c>
      <c r="J54" s="30" t="str">
        <f>E21</f>
        <v xml:space="preserve">PROKA - Michal Koblížek </v>
      </c>
      <c r="L54" s="32"/>
    </row>
    <row r="55" spans="2:47" s="1" customFormat="1" ht="15.2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25" customHeight="1">
      <c r="B56" s="32"/>
      <c r="L56" s="32"/>
    </row>
    <row r="57" spans="2:47" s="1" customFormat="1" ht="29.25" customHeight="1">
      <c r="B57" s="32"/>
      <c r="C57" s="100" t="s">
        <v>102</v>
      </c>
      <c r="D57" s="94"/>
      <c r="E57" s="94"/>
      <c r="F57" s="94"/>
      <c r="G57" s="94"/>
      <c r="H57" s="94"/>
      <c r="I57" s="94"/>
      <c r="J57" s="101" t="s">
        <v>103</v>
      </c>
      <c r="K57" s="94"/>
      <c r="L57" s="32"/>
    </row>
    <row r="58" spans="2:47" s="1" customFormat="1" ht="10.25" customHeight="1">
      <c r="B58" s="32"/>
      <c r="L58" s="32"/>
    </row>
    <row r="59" spans="2:47" s="1" customFormat="1" ht="22.75" customHeight="1">
      <c r="B59" s="32"/>
      <c r="C59" s="102" t="s">
        <v>70</v>
      </c>
      <c r="J59" s="63">
        <f>J84</f>
        <v>0</v>
      </c>
      <c r="L59" s="32"/>
      <c r="AU59" s="17" t="s">
        <v>104</v>
      </c>
    </row>
    <row r="60" spans="2:47" s="8" customFormat="1" ht="25" customHeight="1">
      <c r="B60" s="103"/>
      <c r="D60" s="104" t="s">
        <v>579</v>
      </c>
      <c r="E60" s="105"/>
      <c r="F60" s="105"/>
      <c r="G60" s="105"/>
      <c r="H60" s="105"/>
      <c r="I60" s="105"/>
      <c r="J60" s="106">
        <f>J85</f>
        <v>0</v>
      </c>
      <c r="L60" s="103"/>
    </row>
    <row r="61" spans="2:47" s="9" customFormat="1" ht="20" customHeight="1">
      <c r="B61" s="107"/>
      <c r="D61" s="108" t="s">
        <v>580</v>
      </c>
      <c r="E61" s="109"/>
      <c r="F61" s="109"/>
      <c r="G61" s="109"/>
      <c r="H61" s="109"/>
      <c r="I61" s="109"/>
      <c r="J61" s="110">
        <f>J86</f>
        <v>0</v>
      </c>
      <c r="L61" s="107"/>
    </row>
    <row r="62" spans="2:47" s="9" customFormat="1" ht="20" customHeight="1">
      <c r="B62" s="107"/>
      <c r="D62" s="108" t="s">
        <v>581</v>
      </c>
      <c r="E62" s="109"/>
      <c r="F62" s="109"/>
      <c r="G62" s="109"/>
      <c r="H62" s="109"/>
      <c r="I62" s="109"/>
      <c r="J62" s="110">
        <f>J95</f>
        <v>0</v>
      </c>
      <c r="L62" s="107"/>
    </row>
    <row r="63" spans="2:47" s="9" customFormat="1" ht="20" customHeight="1">
      <c r="B63" s="107"/>
      <c r="D63" s="108" t="s">
        <v>582</v>
      </c>
      <c r="E63" s="109"/>
      <c r="F63" s="109"/>
      <c r="G63" s="109"/>
      <c r="H63" s="109"/>
      <c r="I63" s="109"/>
      <c r="J63" s="110">
        <f>J99</f>
        <v>0</v>
      </c>
      <c r="L63" s="107"/>
    </row>
    <row r="64" spans="2:47" s="9" customFormat="1" ht="20" customHeight="1">
      <c r="B64" s="107"/>
      <c r="D64" s="108" t="s">
        <v>583</v>
      </c>
      <c r="E64" s="109"/>
      <c r="F64" s="109"/>
      <c r="G64" s="109"/>
      <c r="H64" s="109"/>
      <c r="I64" s="109"/>
      <c r="J64" s="110">
        <f>J103</f>
        <v>0</v>
      </c>
      <c r="L64" s="107"/>
    </row>
    <row r="65" spans="2:12" s="1" customFormat="1" ht="21.75" customHeight="1">
      <c r="B65" s="32"/>
      <c r="L65" s="32"/>
    </row>
    <row r="66" spans="2:12" s="1" customFormat="1" ht="7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7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5" customHeight="1">
      <c r="B71" s="32"/>
      <c r="C71" s="21" t="s">
        <v>113</v>
      </c>
      <c r="L71" s="32"/>
    </row>
    <row r="72" spans="2:12" s="1" customFormat="1" ht="7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16.5" customHeight="1">
      <c r="B74" s="32"/>
      <c r="E74" s="310" t="str">
        <f>E7</f>
        <v>Vrskmaň - místní část Zaječice - vybudování parkovacích stání a chodníku</v>
      </c>
      <c r="F74" s="311"/>
      <c r="G74" s="311"/>
      <c r="H74" s="311"/>
      <c r="L74" s="32"/>
    </row>
    <row r="75" spans="2:12" s="1" customFormat="1" ht="12" customHeight="1">
      <c r="B75" s="32"/>
      <c r="C75" s="27" t="s">
        <v>97</v>
      </c>
      <c r="L75" s="32"/>
    </row>
    <row r="76" spans="2:12" s="1" customFormat="1" ht="16.5" customHeight="1">
      <c r="B76" s="32"/>
      <c r="E76" s="269" t="str">
        <f>E9</f>
        <v xml:space="preserve">VON - Vedlejší a ostatní náklady </v>
      </c>
      <c r="F76" s="312"/>
      <c r="G76" s="312"/>
      <c r="H76" s="312"/>
      <c r="L76" s="32"/>
    </row>
    <row r="77" spans="2:12" s="1" customFormat="1" ht="7" customHeight="1">
      <c r="B77" s="32"/>
      <c r="L77" s="32"/>
    </row>
    <row r="78" spans="2:12" s="1" customFormat="1" ht="12" customHeight="1">
      <c r="B78" s="32"/>
      <c r="C78" s="27" t="s">
        <v>21</v>
      </c>
      <c r="F78" s="25" t="str">
        <f>F12</f>
        <v xml:space="preserve"> </v>
      </c>
      <c r="I78" s="27" t="s">
        <v>23</v>
      </c>
      <c r="J78" s="49" t="str">
        <f>IF(J12="","",J12)</f>
        <v>30. 11. 2024</v>
      </c>
      <c r="L78" s="32"/>
    </row>
    <row r="79" spans="2:12" s="1" customFormat="1" ht="7" customHeight="1">
      <c r="B79" s="32"/>
      <c r="L79" s="32"/>
    </row>
    <row r="80" spans="2:12" s="1" customFormat="1" ht="25.75" customHeight="1">
      <c r="B80" s="32"/>
      <c r="C80" s="27" t="s">
        <v>25</v>
      </c>
      <c r="F80" s="25" t="str">
        <f>E15</f>
        <v xml:space="preserve">obec Vrskmaň, čp.46, Vrskmaň </v>
      </c>
      <c r="I80" s="27" t="s">
        <v>31</v>
      </c>
      <c r="J80" s="30" t="str">
        <f>E21</f>
        <v xml:space="preserve">PROKA - Michal Koblížek </v>
      </c>
      <c r="L80" s="32"/>
    </row>
    <row r="81" spans="2:65" s="1" customFormat="1" ht="15.25" customHeight="1">
      <c r="B81" s="32"/>
      <c r="C81" s="27" t="s">
        <v>29</v>
      </c>
      <c r="F81" s="25" t="str">
        <f>IF(E18="","",E18)</f>
        <v>Vyplň údaj</v>
      </c>
      <c r="I81" s="27" t="s">
        <v>34</v>
      </c>
      <c r="J81" s="30" t="str">
        <f>E24</f>
        <v xml:space="preserve"> </v>
      </c>
      <c r="L81" s="32"/>
    </row>
    <row r="82" spans="2:65" s="1" customFormat="1" ht="10.25" customHeight="1">
      <c r="B82" s="32"/>
      <c r="L82" s="32"/>
    </row>
    <row r="83" spans="2:65" s="10" customFormat="1" ht="29.25" customHeight="1">
      <c r="B83" s="111"/>
      <c r="C83" s="112" t="s">
        <v>114</v>
      </c>
      <c r="D83" s="113" t="s">
        <v>57</v>
      </c>
      <c r="E83" s="113" t="s">
        <v>53</v>
      </c>
      <c r="F83" s="113" t="s">
        <v>54</v>
      </c>
      <c r="G83" s="113" t="s">
        <v>115</v>
      </c>
      <c r="H83" s="113" t="s">
        <v>116</v>
      </c>
      <c r="I83" s="113" t="s">
        <v>117</v>
      </c>
      <c r="J83" s="113" t="s">
        <v>103</v>
      </c>
      <c r="K83" s="114" t="s">
        <v>118</v>
      </c>
      <c r="L83" s="111"/>
      <c r="M83" s="56" t="s">
        <v>19</v>
      </c>
      <c r="N83" s="57" t="s">
        <v>42</v>
      </c>
      <c r="O83" s="57" t="s">
        <v>119</v>
      </c>
      <c r="P83" s="57" t="s">
        <v>120</v>
      </c>
      <c r="Q83" s="57" t="s">
        <v>121</v>
      </c>
      <c r="R83" s="57" t="s">
        <v>122</v>
      </c>
      <c r="S83" s="57" t="s">
        <v>123</v>
      </c>
      <c r="T83" s="58" t="s">
        <v>124</v>
      </c>
    </row>
    <row r="84" spans="2:65" s="1" customFormat="1" ht="22.75" customHeight="1">
      <c r="B84" s="32"/>
      <c r="C84" s="61" t="s">
        <v>125</v>
      </c>
      <c r="J84" s="115">
        <f>BK84</f>
        <v>0</v>
      </c>
      <c r="L84" s="32"/>
      <c r="M84" s="59"/>
      <c r="N84" s="50"/>
      <c r="O84" s="50"/>
      <c r="P84" s="116">
        <f>P85</f>
        <v>0</v>
      </c>
      <c r="Q84" s="50"/>
      <c r="R84" s="116">
        <f>R85</f>
        <v>0</v>
      </c>
      <c r="S84" s="50"/>
      <c r="T84" s="117">
        <f>T85</f>
        <v>0</v>
      </c>
      <c r="AT84" s="17" t="s">
        <v>71</v>
      </c>
      <c r="AU84" s="17" t="s">
        <v>104</v>
      </c>
      <c r="BK84" s="118">
        <f>BK85</f>
        <v>0</v>
      </c>
    </row>
    <row r="85" spans="2:65" s="11" customFormat="1" ht="26" customHeight="1">
      <c r="B85" s="119"/>
      <c r="D85" s="120" t="s">
        <v>71</v>
      </c>
      <c r="E85" s="121" t="s">
        <v>584</v>
      </c>
      <c r="F85" s="121" t="s">
        <v>585</v>
      </c>
      <c r="I85" s="122"/>
      <c r="J85" s="123">
        <f>BK85</f>
        <v>0</v>
      </c>
      <c r="L85" s="119"/>
      <c r="M85" s="124"/>
      <c r="P85" s="125">
        <f>P86+P95+P99+P103</f>
        <v>0</v>
      </c>
      <c r="R85" s="125">
        <f>R86+R95+R99+R103</f>
        <v>0</v>
      </c>
      <c r="T85" s="126">
        <f>T86+T95+T99+T103</f>
        <v>0</v>
      </c>
      <c r="AR85" s="120" t="s">
        <v>165</v>
      </c>
      <c r="AT85" s="127" t="s">
        <v>71</v>
      </c>
      <c r="AU85" s="127" t="s">
        <v>72</v>
      </c>
      <c r="AY85" s="120" t="s">
        <v>128</v>
      </c>
      <c r="BK85" s="128">
        <f>BK86+BK95+BK99+BK103</f>
        <v>0</v>
      </c>
    </row>
    <row r="86" spans="2:65" s="11" customFormat="1" ht="22.75" customHeight="1">
      <c r="B86" s="119"/>
      <c r="D86" s="120" t="s">
        <v>71</v>
      </c>
      <c r="E86" s="129" t="s">
        <v>586</v>
      </c>
      <c r="F86" s="129" t="s">
        <v>587</v>
      </c>
      <c r="I86" s="122"/>
      <c r="J86" s="130">
        <f>BK86</f>
        <v>0</v>
      </c>
      <c r="L86" s="119"/>
      <c r="M86" s="124"/>
      <c r="P86" s="125">
        <f>SUM(P87:P94)</f>
        <v>0</v>
      </c>
      <c r="R86" s="125">
        <f>SUM(R87:R94)</f>
        <v>0</v>
      </c>
      <c r="T86" s="126">
        <f>SUM(T87:T94)</f>
        <v>0</v>
      </c>
      <c r="AR86" s="120" t="s">
        <v>165</v>
      </c>
      <c r="AT86" s="127" t="s">
        <v>71</v>
      </c>
      <c r="AU86" s="127" t="s">
        <v>79</v>
      </c>
      <c r="AY86" s="120" t="s">
        <v>128</v>
      </c>
      <c r="BK86" s="128">
        <f>SUM(BK87:BK94)</f>
        <v>0</v>
      </c>
    </row>
    <row r="87" spans="2:65" s="1" customFormat="1" ht="16.5" customHeight="1">
      <c r="B87" s="32"/>
      <c r="C87" s="131" t="s">
        <v>79</v>
      </c>
      <c r="D87" s="131" t="s">
        <v>130</v>
      </c>
      <c r="E87" s="132" t="s">
        <v>588</v>
      </c>
      <c r="F87" s="133" t="s">
        <v>589</v>
      </c>
      <c r="G87" s="134" t="s">
        <v>590</v>
      </c>
      <c r="H87" s="135">
        <v>1</v>
      </c>
      <c r="I87" s="136"/>
      <c r="J87" s="137">
        <f>ROUND(I87*H87,2)</f>
        <v>0</v>
      </c>
      <c r="K87" s="133" t="s">
        <v>19</v>
      </c>
      <c r="L87" s="32"/>
      <c r="M87" s="138" t="s">
        <v>19</v>
      </c>
      <c r="N87" s="139" t="s">
        <v>43</v>
      </c>
      <c r="P87" s="140">
        <f>O87*H87</f>
        <v>0</v>
      </c>
      <c r="Q87" s="140">
        <v>0</v>
      </c>
      <c r="R87" s="140">
        <f>Q87*H87</f>
        <v>0</v>
      </c>
      <c r="S87" s="140">
        <v>0</v>
      </c>
      <c r="T87" s="141">
        <f>S87*H87</f>
        <v>0</v>
      </c>
      <c r="AR87" s="142" t="s">
        <v>591</v>
      </c>
      <c r="AT87" s="142" t="s">
        <v>130</v>
      </c>
      <c r="AU87" s="142" t="s">
        <v>81</v>
      </c>
      <c r="AY87" s="17" t="s">
        <v>128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17" t="s">
        <v>79</v>
      </c>
      <c r="BK87" s="143">
        <f>ROUND(I87*H87,2)</f>
        <v>0</v>
      </c>
      <c r="BL87" s="17" t="s">
        <v>591</v>
      </c>
      <c r="BM87" s="142" t="s">
        <v>592</v>
      </c>
    </row>
    <row r="88" spans="2:65" s="1" customFormat="1" ht="12">
      <c r="B88" s="32"/>
      <c r="D88" s="144" t="s">
        <v>137</v>
      </c>
      <c r="F88" s="145" t="s">
        <v>593</v>
      </c>
      <c r="I88" s="146"/>
      <c r="L88" s="32"/>
      <c r="M88" s="147"/>
      <c r="T88" s="53"/>
      <c r="AT88" s="17" t="s">
        <v>137</v>
      </c>
      <c r="AU88" s="17" t="s">
        <v>81</v>
      </c>
    </row>
    <row r="89" spans="2:65" s="1" customFormat="1" ht="24">
      <c r="B89" s="32"/>
      <c r="D89" s="144" t="s">
        <v>475</v>
      </c>
      <c r="F89" s="183" t="s">
        <v>594</v>
      </c>
      <c r="I89" s="146"/>
      <c r="L89" s="32"/>
      <c r="M89" s="147"/>
      <c r="T89" s="53"/>
      <c r="AT89" s="17" t="s">
        <v>475</v>
      </c>
      <c r="AU89" s="17" t="s">
        <v>81</v>
      </c>
    </row>
    <row r="90" spans="2:65" s="1" customFormat="1" ht="16.5" customHeight="1">
      <c r="B90" s="32"/>
      <c r="C90" s="131" t="s">
        <v>81</v>
      </c>
      <c r="D90" s="131" t="s">
        <v>130</v>
      </c>
      <c r="E90" s="132" t="s">
        <v>595</v>
      </c>
      <c r="F90" s="133" t="s">
        <v>596</v>
      </c>
      <c r="G90" s="134" t="s">
        <v>590</v>
      </c>
      <c r="H90" s="135">
        <v>1</v>
      </c>
      <c r="I90" s="136"/>
      <c r="J90" s="137">
        <f>ROUND(I90*H90,2)</f>
        <v>0</v>
      </c>
      <c r="K90" s="133" t="s">
        <v>19</v>
      </c>
      <c r="L90" s="32"/>
      <c r="M90" s="138" t="s">
        <v>19</v>
      </c>
      <c r="N90" s="139" t="s">
        <v>43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591</v>
      </c>
      <c r="AT90" s="142" t="s">
        <v>130</v>
      </c>
      <c r="AU90" s="142" t="s">
        <v>81</v>
      </c>
      <c r="AY90" s="17" t="s">
        <v>128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79</v>
      </c>
      <c r="BK90" s="143">
        <f>ROUND(I90*H90,2)</f>
        <v>0</v>
      </c>
      <c r="BL90" s="17" t="s">
        <v>591</v>
      </c>
      <c r="BM90" s="142" t="s">
        <v>597</v>
      </c>
    </row>
    <row r="91" spans="2:65" s="1" customFormat="1" ht="12">
      <c r="B91" s="32"/>
      <c r="D91" s="144" t="s">
        <v>137</v>
      </c>
      <c r="F91" s="145" t="s">
        <v>596</v>
      </c>
      <c r="I91" s="146"/>
      <c r="L91" s="32"/>
      <c r="M91" s="147"/>
      <c r="T91" s="53"/>
      <c r="AT91" s="17" t="s">
        <v>137</v>
      </c>
      <c r="AU91" s="17" t="s">
        <v>81</v>
      </c>
    </row>
    <row r="92" spans="2:65" s="1" customFormat="1" ht="24">
      <c r="B92" s="32"/>
      <c r="D92" s="144" t="s">
        <v>475</v>
      </c>
      <c r="F92" s="183" t="s">
        <v>598</v>
      </c>
      <c r="I92" s="146"/>
      <c r="L92" s="32"/>
      <c r="M92" s="147"/>
      <c r="T92" s="53"/>
      <c r="AT92" s="17" t="s">
        <v>475</v>
      </c>
      <c r="AU92" s="17" t="s">
        <v>81</v>
      </c>
    </row>
    <row r="93" spans="2:65" s="1" customFormat="1" ht="16.5" customHeight="1">
      <c r="B93" s="32"/>
      <c r="C93" s="131" t="s">
        <v>150</v>
      </c>
      <c r="D93" s="131" t="s">
        <v>130</v>
      </c>
      <c r="E93" s="132" t="s">
        <v>599</v>
      </c>
      <c r="F93" s="133" t="s">
        <v>600</v>
      </c>
      <c r="G93" s="134" t="s">
        <v>590</v>
      </c>
      <c r="H93" s="135">
        <v>1</v>
      </c>
      <c r="I93" s="136"/>
      <c r="J93" s="137">
        <f>ROUND(I93*H93,2)</f>
        <v>0</v>
      </c>
      <c r="K93" s="133" t="s">
        <v>19</v>
      </c>
      <c r="L93" s="32"/>
      <c r="M93" s="138" t="s">
        <v>19</v>
      </c>
      <c r="N93" s="139" t="s">
        <v>43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591</v>
      </c>
      <c r="AT93" s="142" t="s">
        <v>130</v>
      </c>
      <c r="AU93" s="142" t="s">
        <v>81</v>
      </c>
      <c r="AY93" s="17" t="s">
        <v>128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7" t="s">
        <v>79</v>
      </c>
      <c r="BK93" s="143">
        <f>ROUND(I93*H93,2)</f>
        <v>0</v>
      </c>
      <c r="BL93" s="17" t="s">
        <v>591</v>
      </c>
      <c r="BM93" s="142" t="s">
        <v>601</v>
      </c>
    </row>
    <row r="94" spans="2:65" s="1" customFormat="1" ht="12">
      <c r="B94" s="32"/>
      <c r="D94" s="144" t="s">
        <v>137</v>
      </c>
      <c r="F94" s="145" t="s">
        <v>602</v>
      </c>
      <c r="I94" s="146"/>
      <c r="L94" s="32"/>
      <c r="M94" s="147"/>
      <c r="T94" s="53"/>
      <c r="AT94" s="17" t="s">
        <v>137</v>
      </c>
      <c r="AU94" s="17" t="s">
        <v>81</v>
      </c>
    </row>
    <row r="95" spans="2:65" s="11" customFormat="1" ht="22.75" customHeight="1">
      <c r="B95" s="119"/>
      <c r="D95" s="120" t="s">
        <v>71</v>
      </c>
      <c r="E95" s="129" t="s">
        <v>603</v>
      </c>
      <c r="F95" s="129" t="s">
        <v>604</v>
      </c>
      <c r="I95" s="122"/>
      <c r="J95" s="130">
        <f>BK95</f>
        <v>0</v>
      </c>
      <c r="L95" s="119"/>
      <c r="M95" s="124"/>
      <c r="P95" s="125">
        <f>SUM(P96:P98)</f>
        <v>0</v>
      </c>
      <c r="R95" s="125">
        <f>SUM(R96:R98)</f>
        <v>0</v>
      </c>
      <c r="T95" s="126">
        <f>SUM(T96:T98)</f>
        <v>0</v>
      </c>
      <c r="AR95" s="120" t="s">
        <v>165</v>
      </c>
      <c r="AT95" s="127" t="s">
        <v>71</v>
      </c>
      <c r="AU95" s="127" t="s">
        <v>79</v>
      </c>
      <c r="AY95" s="120" t="s">
        <v>128</v>
      </c>
      <c r="BK95" s="128">
        <f>SUM(BK96:BK98)</f>
        <v>0</v>
      </c>
    </row>
    <row r="96" spans="2:65" s="1" customFormat="1" ht="16.5" customHeight="1">
      <c r="B96" s="32"/>
      <c r="C96" s="131" t="s">
        <v>135</v>
      </c>
      <c r="D96" s="131" t="s">
        <v>130</v>
      </c>
      <c r="E96" s="132" t="s">
        <v>605</v>
      </c>
      <c r="F96" s="133" t="s">
        <v>606</v>
      </c>
      <c r="G96" s="134" t="s">
        <v>590</v>
      </c>
      <c r="H96" s="135">
        <v>1</v>
      </c>
      <c r="I96" s="136"/>
      <c r="J96" s="137">
        <f>ROUND(I96*H96,2)</f>
        <v>0</v>
      </c>
      <c r="K96" s="133" t="s">
        <v>19</v>
      </c>
      <c r="L96" s="32"/>
      <c r="M96" s="138" t="s">
        <v>19</v>
      </c>
      <c r="N96" s="139" t="s">
        <v>43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591</v>
      </c>
      <c r="AT96" s="142" t="s">
        <v>130</v>
      </c>
      <c r="AU96" s="142" t="s">
        <v>81</v>
      </c>
      <c r="AY96" s="17" t="s">
        <v>128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79</v>
      </c>
      <c r="BK96" s="143">
        <f>ROUND(I96*H96,2)</f>
        <v>0</v>
      </c>
      <c r="BL96" s="17" t="s">
        <v>591</v>
      </c>
      <c r="BM96" s="142" t="s">
        <v>607</v>
      </c>
    </row>
    <row r="97" spans="2:65" s="1" customFormat="1" ht="12">
      <c r="B97" s="32"/>
      <c r="D97" s="144" t="s">
        <v>137</v>
      </c>
      <c r="F97" s="145" t="s">
        <v>608</v>
      </c>
      <c r="I97" s="146"/>
      <c r="L97" s="32"/>
      <c r="M97" s="147"/>
      <c r="T97" s="53"/>
      <c r="AT97" s="17" t="s">
        <v>137</v>
      </c>
      <c r="AU97" s="17" t="s">
        <v>81</v>
      </c>
    </row>
    <row r="98" spans="2:65" s="1" customFormat="1" ht="204">
      <c r="B98" s="32"/>
      <c r="D98" s="144" t="s">
        <v>475</v>
      </c>
      <c r="F98" s="183" t="s">
        <v>609</v>
      </c>
      <c r="I98" s="146"/>
      <c r="L98" s="32"/>
      <c r="M98" s="147"/>
      <c r="T98" s="53"/>
      <c r="AT98" s="17" t="s">
        <v>475</v>
      </c>
      <c r="AU98" s="17" t="s">
        <v>81</v>
      </c>
    </row>
    <row r="99" spans="2:65" s="11" customFormat="1" ht="22.75" customHeight="1">
      <c r="B99" s="119"/>
      <c r="D99" s="120" t="s">
        <v>71</v>
      </c>
      <c r="E99" s="129" t="s">
        <v>610</v>
      </c>
      <c r="F99" s="129" t="s">
        <v>611</v>
      </c>
      <c r="I99" s="122"/>
      <c r="J99" s="130">
        <f>BK99</f>
        <v>0</v>
      </c>
      <c r="L99" s="119"/>
      <c r="M99" s="124"/>
      <c r="P99" s="125">
        <f>SUM(P100:P102)</f>
        <v>0</v>
      </c>
      <c r="R99" s="125">
        <f>SUM(R100:R102)</f>
        <v>0</v>
      </c>
      <c r="T99" s="126">
        <f>SUM(T100:T102)</f>
        <v>0</v>
      </c>
      <c r="AR99" s="120" t="s">
        <v>165</v>
      </c>
      <c r="AT99" s="127" t="s">
        <v>71</v>
      </c>
      <c r="AU99" s="127" t="s">
        <v>79</v>
      </c>
      <c r="AY99" s="120" t="s">
        <v>128</v>
      </c>
      <c r="BK99" s="128">
        <f>SUM(BK100:BK102)</f>
        <v>0</v>
      </c>
    </row>
    <row r="100" spans="2:65" s="1" customFormat="1" ht="16.5" customHeight="1">
      <c r="B100" s="32"/>
      <c r="C100" s="131" t="s">
        <v>165</v>
      </c>
      <c r="D100" s="131" t="s">
        <v>130</v>
      </c>
      <c r="E100" s="132" t="s">
        <v>612</v>
      </c>
      <c r="F100" s="133" t="s">
        <v>611</v>
      </c>
      <c r="G100" s="134" t="s">
        <v>590</v>
      </c>
      <c r="H100" s="135">
        <v>1</v>
      </c>
      <c r="I100" s="136"/>
      <c r="J100" s="137">
        <f>ROUND(I100*H100,2)</f>
        <v>0</v>
      </c>
      <c r="K100" s="133" t="s">
        <v>19</v>
      </c>
      <c r="L100" s="32"/>
      <c r="M100" s="138" t="s">
        <v>19</v>
      </c>
      <c r="N100" s="139" t="s">
        <v>43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591</v>
      </c>
      <c r="AT100" s="142" t="s">
        <v>130</v>
      </c>
      <c r="AU100" s="142" t="s">
        <v>81</v>
      </c>
      <c r="AY100" s="17" t="s">
        <v>128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79</v>
      </c>
      <c r="BK100" s="143">
        <f>ROUND(I100*H100,2)</f>
        <v>0</v>
      </c>
      <c r="BL100" s="17" t="s">
        <v>591</v>
      </c>
      <c r="BM100" s="142" t="s">
        <v>613</v>
      </c>
    </row>
    <row r="101" spans="2:65" s="1" customFormat="1" ht="12">
      <c r="B101" s="32"/>
      <c r="D101" s="144" t="s">
        <v>137</v>
      </c>
      <c r="F101" s="145" t="s">
        <v>611</v>
      </c>
      <c r="I101" s="146"/>
      <c r="L101" s="32"/>
      <c r="M101" s="147"/>
      <c r="T101" s="53"/>
      <c r="AT101" s="17" t="s">
        <v>137</v>
      </c>
      <c r="AU101" s="17" t="s">
        <v>81</v>
      </c>
    </row>
    <row r="102" spans="2:65" s="1" customFormat="1" ht="48">
      <c r="B102" s="32"/>
      <c r="D102" s="144" t="s">
        <v>475</v>
      </c>
      <c r="F102" s="183" t="s">
        <v>614</v>
      </c>
      <c r="I102" s="146"/>
      <c r="L102" s="32"/>
      <c r="M102" s="147"/>
      <c r="T102" s="53"/>
      <c r="AT102" s="17" t="s">
        <v>475</v>
      </c>
      <c r="AU102" s="17" t="s">
        <v>81</v>
      </c>
    </row>
    <row r="103" spans="2:65" s="11" customFormat="1" ht="22.75" customHeight="1">
      <c r="B103" s="119"/>
      <c r="D103" s="120" t="s">
        <v>71</v>
      </c>
      <c r="E103" s="129" t="s">
        <v>615</v>
      </c>
      <c r="F103" s="129" t="s">
        <v>616</v>
      </c>
      <c r="I103" s="122"/>
      <c r="J103" s="130">
        <f>BK103</f>
        <v>0</v>
      </c>
      <c r="L103" s="119"/>
      <c r="M103" s="124"/>
      <c r="P103" s="125">
        <f>SUM(P104:P106)</f>
        <v>0</v>
      </c>
      <c r="R103" s="125">
        <f>SUM(R104:R106)</f>
        <v>0</v>
      </c>
      <c r="T103" s="126">
        <f>SUM(T104:T106)</f>
        <v>0</v>
      </c>
      <c r="AR103" s="120" t="s">
        <v>165</v>
      </c>
      <c r="AT103" s="127" t="s">
        <v>71</v>
      </c>
      <c r="AU103" s="127" t="s">
        <v>79</v>
      </c>
      <c r="AY103" s="120" t="s">
        <v>128</v>
      </c>
      <c r="BK103" s="128">
        <f>SUM(BK104:BK106)</f>
        <v>0</v>
      </c>
    </row>
    <row r="104" spans="2:65" s="1" customFormat="1" ht="16.5" customHeight="1">
      <c r="B104" s="32"/>
      <c r="C104" s="131" t="s">
        <v>177</v>
      </c>
      <c r="D104" s="131" t="s">
        <v>130</v>
      </c>
      <c r="E104" s="132" t="s">
        <v>617</v>
      </c>
      <c r="F104" s="133" t="s">
        <v>616</v>
      </c>
      <c r="G104" s="134" t="s">
        <v>590</v>
      </c>
      <c r="H104" s="135">
        <v>1</v>
      </c>
      <c r="I104" s="136"/>
      <c r="J104" s="137">
        <f>ROUND(I104*H104,2)</f>
        <v>0</v>
      </c>
      <c r="K104" s="133" t="s">
        <v>19</v>
      </c>
      <c r="L104" s="32"/>
      <c r="M104" s="138" t="s">
        <v>19</v>
      </c>
      <c r="N104" s="139" t="s">
        <v>43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591</v>
      </c>
      <c r="AT104" s="142" t="s">
        <v>130</v>
      </c>
      <c r="AU104" s="142" t="s">
        <v>81</v>
      </c>
      <c r="AY104" s="17" t="s">
        <v>128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7" t="s">
        <v>79</v>
      </c>
      <c r="BK104" s="143">
        <f>ROUND(I104*H104,2)</f>
        <v>0</v>
      </c>
      <c r="BL104" s="17" t="s">
        <v>591</v>
      </c>
      <c r="BM104" s="142" t="s">
        <v>618</v>
      </c>
    </row>
    <row r="105" spans="2:65" s="1" customFormat="1" ht="12">
      <c r="B105" s="32"/>
      <c r="D105" s="144" t="s">
        <v>137</v>
      </c>
      <c r="F105" s="145" t="s">
        <v>616</v>
      </c>
      <c r="I105" s="146"/>
      <c r="L105" s="32"/>
      <c r="M105" s="147"/>
      <c r="T105" s="53"/>
      <c r="AT105" s="17" t="s">
        <v>137</v>
      </c>
      <c r="AU105" s="17" t="s">
        <v>81</v>
      </c>
    </row>
    <row r="106" spans="2:65" s="1" customFormat="1" ht="228">
      <c r="B106" s="32"/>
      <c r="D106" s="144" t="s">
        <v>475</v>
      </c>
      <c r="F106" s="183" t="s">
        <v>619</v>
      </c>
      <c r="I106" s="146"/>
      <c r="L106" s="32"/>
      <c r="M106" s="180"/>
      <c r="N106" s="181"/>
      <c r="O106" s="181"/>
      <c r="P106" s="181"/>
      <c r="Q106" s="181"/>
      <c r="R106" s="181"/>
      <c r="S106" s="181"/>
      <c r="T106" s="182"/>
      <c r="AT106" s="17" t="s">
        <v>475</v>
      </c>
      <c r="AU106" s="17" t="s">
        <v>81</v>
      </c>
    </row>
    <row r="107" spans="2:65" s="1" customFormat="1" ht="7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2"/>
    </row>
  </sheetData>
  <sheetProtection algorithmName="SHA-512" hashValue="kTcFRIIJ0nKFZu+KeHZ++4nfNvD5KwelpCxe8j2KYxbejLb0qaF/dOgQK/wofcp2kUi0PLzAjUx8U1r+WmibHA==" saltValue="TZbW+gx5W6tTkikfqt71dl7z8Jl87T55gaqaka/8rXcmNjtKdN2+vm5ELLyLIfnDHJInwAfnG0G+Gkg3uRWEgA==" spinCount="100000" sheet="1" objects="1" scenarios="1" formatColumns="0" formatRows="0" autoFilter="0"/>
  <autoFilter ref="C83:K106" xr:uid="{00000000-0009-0000-0000-000004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zoomScale="110" zoomScaleNormal="110" workbookViewId="0"/>
  </sheetViews>
  <sheetFormatPr baseColWidth="10" defaultRowHeight="16"/>
  <cols>
    <col min="1" max="1" width="8.25" style="184" customWidth="1"/>
    <col min="2" max="2" width="1.75" style="184" customWidth="1"/>
    <col min="3" max="4" width="5" style="184" customWidth="1"/>
    <col min="5" max="5" width="11.75" style="184" customWidth="1"/>
    <col min="6" max="6" width="9.25" style="184" customWidth="1"/>
    <col min="7" max="7" width="5" style="184" customWidth="1"/>
    <col min="8" max="8" width="77.75" style="184" customWidth="1"/>
    <col min="9" max="10" width="20" style="184" customWidth="1"/>
    <col min="11" max="11" width="1.75" style="184" customWidth="1"/>
  </cols>
  <sheetData>
    <row r="1" spans="2:11" customFormat="1" ht="37.5" customHeight="1"/>
    <row r="2" spans="2:11" customFormat="1" ht="7.5" customHeight="1">
      <c r="B2" s="185"/>
      <c r="C2" s="186"/>
      <c r="D2" s="186"/>
      <c r="E2" s="186"/>
      <c r="F2" s="186"/>
      <c r="G2" s="186"/>
      <c r="H2" s="186"/>
      <c r="I2" s="186"/>
      <c r="J2" s="186"/>
      <c r="K2" s="187"/>
    </row>
    <row r="3" spans="2:11" s="15" customFormat="1" ht="45" customHeight="1">
      <c r="B3" s="188"/>
      <c r="C3" s="316" t="s">
        <v>620</v>
      </c>
      <c r="D3" s="316"/>
      <c r="E3" s="316"/>
      <c r="F3" s="316"/>
      <c r="G3" s="316"/>
      <c r="H3" s="316"/>
      <c r="I3" s="316"/>
      <c r="J3" s="316"/>
      <c r="K3" s="189"/>
    </row>
    <row r="4" spans="2:11" customFormat="1" ht="25.5" customHeight="1">
      <c r="B4" s="190"/>
      <c r="C4" s="315" t="s">
        <v>621</v>
      </c>
      <c r="D4" s="315"/>
      <c r="E4" s="315"/>
      <c r="F4" s="315"/>
      <c r="G4" s="315"/>
      <c r="H4" s="315"/>
      <c r="I4" s="315"/>
      <c r="J4" s="315"/>
      <c r="K4" s="191"/>
    </row>
    <row r="5" spans="2:11" customFormat="1" ht="5.25" customHeight="1">
      <c r="B5" s="190"/>
      <c r="C5" s="192"/>
      <c r="D5" s="192"/>
      <c r="E5" s="192"/>
      <c r="F5" s="192"/>
      <c r="G5" s="192"/>
      <c r="H5" s="192"/>
      <c r="I5" s="192"/>
      <c r="J5" s="192"/>
      <c r="K5" s="191"/>
    </row>
    <row r="6" spans="2:11" customFormat="1" ht="15" customHeight="1">
      <c r="B6" s="190"/>
      <c r="C6" s="314" t="s">
        <v>622</v>
      </c>
      <c r="D6" s="314"/>
      <c r="E6" s="314"/>
      <c r="F6" s="314"/>
      <c r="G6" s="314"/>
      <c r="H6" s="314"/>
      <c r="I6" s="314"/>
      <c r="J6" s="314"/>
      <c r="K6" s="191"/>
    </row>
    <row r="7" spans="2:11" customFormat="1" ht="15" customHeight="1">
      <c r="B7" s="194"/>
      <c r="C7" s="314" t="s">
        <v>623</v>
      </c>
      <c r="D7" s="314"/>
      <c r="E7" s="314"/>
      <c r="F7" s="314"/>
      <c r="G7" s="314"/>
      <c r="H7" s="314"/>
      <c r="I7" s="314"/>
      <c r="J7" s="314"/>
      <c r="K7" s="191"/>
    </row>
    <row r="8" spans="2:11" customFormat="1" ht="12.75" customHeight="1">
      <c r="B8" s="194"/>
      <c r="C8" s="193"/>
      <c r="D8" s="193"/>
      <c r="E8" s="193"/>
      <c r="F8" s="193"/>
      <c r="G8" s="193"/>
      <c r="H8" s="193"/>
      <c r="I8" s="193"/>
      <c r="J8" s="193"/>
      <c r="K8" s="191"/>
    </row>
    <row r="9" spans="2:11" customFormat="1" ht="15" customHeight="1">
      <c r="B9" s="194"/>
      <c r="C9" s="314" t="s">
        <v>624</v>
      </c>
      <c r="D9" s="314"/>
      <c r="E9" s="314"/>
      <c r="F9" s="314"/>
      <c r="G9" s="314"/>
      <c r="H9" s="314"/>
      <c r="I9" s="314"/>
      <c r="J9" s="314"/>
      <c r="K9" s="191"/>
    </row>
    <row r="10" spans="2:11" customFormat="1" ht="15" customHeight="1">
      <c r="B10" s="194"/>
      <c r="C10" s="193"/>
      <c r="D10" s="314" t="s">
        <v>625</v>
      </c>
      <c r="E10" s="314"/>
      <c r="F10" s="314"/>
      <c r="G10" s="314"/>
      <c r="H10" s="314"/>
      <c r="I10" s="314"/>
      <c r="J10" s="314"/>
      <c r="K10" s="191"/>
    </row>
    <row r="11" spans="2:11" customFormat="1" ht="15" customHeight="1">
      <c r="B11" s="194"/>
      <c r="C11" s="195"/>
      <c r="D11" s="314" t="s">
        <v>626</v>
      </c>
      <c r="E11" s="314"/>
      <c r="F11" s="314"/>
      <c r="G11" s="314"/>
      <c r="H11" s="314"/>
      <c r="I11" s="314"/>
      <c r="J11" s="314"/>
      <c r="K11" s="191"/>
    </row>
    <row r="12" spans="2:11" customFormat="1" ht="15" customHeight="1">
      <c r="B12" s="194"/>
      <c r="C12" s="195"/>
      <c r="D12" s="193"/>
      <c r="E12" s="193"/>
      <c r="F12" s="193"/>
      <c r="G12" s="193"/>
      <c r="H12" s="193"/>
      <c r="I12" s="193"/>
      <c r="J12" s="193"/>
      <c r="K12" s="191"/>
    </row>
    <row r="13" spans="2:11" customFormat="1" ht="15" customHeight="1">
      <c r="B13" s="194"/>
      <c r="C13" s="195"/>
      <c r="D13" s="196" t="s">
        <v>627</v>
      </c>
      <c r="E13" s="193"/>
      <c r="F13" s="193"/>
      <c r="G13" s="193"/>
      <c r="H13" s="193"/>
      <c r="I13" s="193"/>
      <c r="J13" s="193"/>
      <c r="K13" s="191"/>
    </row>
    <row r="14" spans="2:11" customFormat="1" ht="12.75" customHeight="1">
      <c r="B14" s="194"/>
      <c r="C14" s="195"/>
      <c r="D14" s="195"/>
      <c r="E14" s="195"/>
      <c r="F14" s="195"/>
      <c r="G14" s="195"/>
      <c r="H14" s="195"/>
      <c r="I14" s="195"/>
      <c r="J14" s="195"/>
      <c r="K14" s="191"/>
    </row>
    <row r="15" spans="2:11" customFormat="1" ht="15" customHeight="1">
      <c r="B15" s="194"/>
      <c r="C15" s="195"/>
      <c r="D15" s="314" t="s">
        <v>628</v>
      </c>
      <c r="E15" s="314"/>
      <c r="F15" s="314"/>
      <c r="G15" s="314"/>
      <c r="H15" s="314"/>
      <c r="I15" s="314"/>
      <c r="J15" s="314"/>
      <c r="K15" s="191"/>
    </row>
    <row r="16" spans="2:11" customFormat="1" ht="15" customHeight="1">
      <c r="B16" s="194"/>
      <c r="C16" s="195"/>
      <c r="D16" s="314" t="s">
        <v>629</v>
      </c>
      <c r="E16" s="314"/>
      <c r="F16" s="314"/>
      <c r="G16" s="314"/>
      <c r="H16" s="314"/>
      <c r="I16" s="314"/>
      <c r="J16" s="314"/>
      <c r="K16" s="191"/>
    </row>
    <row r="17" spans="2:11" customFormat="1" ht="15" customHeight="1">
      <c r="B17" s="194"/>
      <c r="C17" s="195"/>
      <c r="D17" s="314" t="s">
        <v>630</v>
      </c>
      <c r="E17" s="314"/>
      <c r="F17" s="314"/>
      <c r="G17" s="314"/>
      <c r="H17" s="314"/>
      <c r="I17" s="314"/>
      <c r="J17" s="314"/>
      <c r="K17" s="191"/>
    </row>
    <row r="18" spans="2:11" customFormat="1" ht="15" customHeight="1">
      <c r="B18" s="194"/>
      <c r="C18" s="195"/>
      <c r="D18" s="195"/>
      <c r="E18" s="197" t="s">
        <v>78</v>
      </c>
      <c r="F18" s="314" t="s">
        <v>631</v>
      </c>
      <c r="G18" s="314"/>
      <c r="H18" s="314"/>
      <c r="I18" s="314"/>
      <c r="J18" s="314"/>
      <c r="K18" s="191"/>
    </row>
    <row r="19" spans="2:11" customFormat="1" ht="15" customHeight="1">
      <c r="B19" s="194"/>
      <c r="C19" s="195"/>
      <c r="D19" s="195"/>
      <c r="E19" s="197" t="s">
        <v>632</v>
      </c>
      <c r="F19" s="314" t="s">
        <v>633</v>
      </c>
      <c r="G19" s="314"/>
      <c r="H19" s="314"/>
      <c r="I19" s="314"/>
      <c r="J19" s="314"/>
      <c r="K19" s="191"/>
    </row>
    <row r="20" spans="2:11" customFormat="1" ht="15" customHeight="1">
      <c r="B20" s="194"/>
      <c r="C20" s="195"/>
      <c r="D20" s="195"/>
      <c r="E20" s="197" t="s">
        <v>634</v>
      </c>
      <c r="F20" s="314" t="s">
        <v>635</v>
      </c>
      <c r="G20" s="314"/>
      <c r="H20" s="314"/>
      <c r="I20" s="314"/>
      <c r="J20" s="314"/>
      <c r="K20" s="191"/>
    </row>
    <row r="21" spans="2:11" customFormat="1" ht="15" customHeight="1">
      <c r="B21" s="194"/>
      <c r="C21" s="195"/>
      <c r="D21" s="195"/>
      <c r="E21" s="197" t="s">
        <v>93</v>
      </c>
      <c r="F21" s="314" t="s">
        <v>636</v>
      </c>
      <c r="G21" s="314"/>
      <c r="H21" s="314"/>
      <c r="I21" s="314"/>
      <c r="J21" s="314"/>
      <c r="K21" s="191"/>
    </row>
    <row r="22" spans="2:11" customFormat="1" ht="15" customHeight="1">
      <c r="B22" s="194"/>
      <c r="C22" s="195"/>
      <c r="D22" s="195"/>
      <c r="E22" s="197" t="s">
        <v>637</v>
      </c>
      <c r="F22" s="314" t="s">
        <v>638</v>
      </c>
      <c r="G22" s="314"/>
      <c r="H22" s="314"/>
      <c r="I22" s="314"/>
      <c r="J22" s="314"/>
      <c r="K22" s="191"/>
    </row>
    <row r="23" spans="2:11" customFormat="1" ht="15" customHeight="1">
      <c r="B23" s="194"/>
      <c r="C23" s="195"/>
      <c r="D23" s="195"/>
      <c r="E23" s="197" t="s">
        <v>85</v>
      </c>
      <c r="F23" s="314" t="s">
        <v>639</v>
      </c>
      <c r="G23" s="314"/>
      <c r="H23" s="314"/>
      <c r="I23" s="314"/>
      <c r="J23" s="314"/>
      <c r="K23" s="191"/>
    </row>
    <row r="24" spans="2:11" customFormat="1" ht="12.75" customHeight="1">
      <c r="B24" s="194"/>
      <c r="C24" s="195"/>
      <c r="D24" s="195"/>
      <c r="E24" s="195"/>
      <c r="F24" s="195"/>
      <c r="G24" s="195"/>
      <c r="H24" s="195"/>
      <c r="I24" s="195"/>
      <c r="J24" s="195"/>
      <c r="K24" s="191"/>
    </row>
    <row r="25" spans="2:11" customFormat="1" ht="15" customHeight="1">
      <c r="B25" s="194"/>
      <c r="C25" s="314" t="s">
        <v>640</v>
      </c>
      <c r="D25" s="314"/>
      <c r="E25" s="314"/>
      <c r="F25" s="314"/>
      <c r="G25" s="314"/>
      <c r="H25" s="314"/>
      <c r="I25" s="314"/>
      <c r="J25" s="314"/>
      <c r="K25" s="191"/>
    </row>
    <row r="26" spans="2:11" customFormat="1" ht="15" customHeight="1">
      <c r="B26" s="194"/>
      <c r="C26" s="314" t="s">
        <v>641</v>
      </c>
      <c r="D26" s="314"/>
      <c r="E26" s="314"/>
      <c r="F26" s="314"/>
      <c r="G26" s="314"/>
      <c r="H26" s="314"/>
      <c r="I26" s="314"/>
      <c r="J26" s="314"/>
      <c r="K26" s="191"/>
    </row>
    <row r="27" spans="2:11" customFormat="1" ht="15" customHeight="1">
      <c r="B27" s="194"/>
      <c r="C27" s="193"/>
      <c r="D27" s="314" t="s">
        <v>642</v>
      </c>
      <c r="E27" s="314"/>
      <c r="F27" s="314"/>
      <c r="G27" s="314"/>
      <c r="H27" s="314"/>
      <c r="I27" s="314"/>
      <c r="J27" s="314"/>
      <c r="K27" s="191"/>
    </row>
    <row r="28" spans="2:11" customFormat="1" ht="15" customHeight="1">
      <c r="B28" s="194"/>
      <c r="C28" s="195"/>
      <c r="D28" s="314" t="s">
        <v>643</v>
      </c>
      <c r="E28" s="314"/>
      <c r="F28" s="314"/>
      <c r="G28" s="314"/>
      <c r="H28" s="314"/>
      <c r="I28" s="314"/>
      <c r="J28" s="314"/>
      <c r="K28" s="191"/>
    </row>
    <row r="29" spans="2:11" customFormat="1" ht="12.75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1"/>
    </row>
    <row r="30" spans="2:11" customFormat="1" ht="15" customHeight="1">
      <c r="B30" s="194"/>
      <c r="C30" s="195"/>
      <c r="D30" s="314" t="s">
        <v>644</v>
      </c>
      <c r="E30" s="314"/>
      <c r="F30" s="314"/>
      <c r="G30" s="314"/>
      <c r="H30" s="314"/>
      <c r="I30" s="314"/>
      <c r="J30" s="314"/>
      <c r="K30" s="191"/>
    </row>
    <row r="31" spans="2:11" customFormat="1" ht="15" customHeight="1">
      <c r="B31" s="194"/>
      <c r="C31" s="195"/>
      <c r="D31" s="314" t="s">
        <v>645</v>
      </c>
      <c r="E31" s="314"/>
      <c r="F31" s="314"/>
      <c r="G31" s="314"/>
      <c r="H31" s="314"/>
      <c r="I31" s="314"/>
      <c r="J31" s="314"/>
      <c r="K31" s="191"/>
    </row>
    <row r="32" spans="2:11" customFormat="1" ht="12.75" customHeight="1">
      <c r="B32" s="194"/>
      <c r="C32" s="195"/>
      <c r="D32" s="195"/>
      <c r="E32" s="195"/>
      <c r="F32" s="195"/>
      <c r="G32" s="195"/>
      <c r="H32" s="195"/>
      <c r="I32" s="195"/>
      <c r="J32" s="195"/>
      <c r="K32" s="191"/>
    </row>
    <row r="33" spans="2:11" customFormat="1" ht="15" customHeight="1">
      <c r="B33" s="194"/>
      <c r="C33" s="195"/>
      <c r="D33" s="314" t="s">
        <v>646</v>
      </c>
      <c r="E33" s="314"/>
      <c r="F33" s="314"/>
      <c r="G33" s="314"/>
      <c r="H33" s="314"/>
      <c r="I33" s="314"/>
      <c r="J33" s="314"/>
      <c r="K33" s="191"/>
    </row>
    <row r="34" spans="2:11" customFormat="1" ht="15" customHeight="1">
      <c r="B34" s="194"/>
      <c r="C34" s="195"/>
      <c r="D34" s="314" t="s">
        <v>647</v>
      </c>
      <c r="E34" s="314"/>
      <c r="F34" s="314"/>
      <c r="G34" s="314"/>
      <c r="H34" s="314"/>
      <c r="I34" s="314"/>
      <c r="J34" s="314"/>
      <c r="K34" s="191"/>
    </row>
    <row r="35" spans="2:11" customFormat="1" ht="15" customHeight="1">
      <c r="B35" s="194"/>
      <c r="C35" s="195"/>
      <c r="D35" s="314" t="s">
        <v>648</v>
      </c>
      <c r="E35" s="314"/>
      <c r="F35" s="314"/>
      <c r="G35" s="314"/>
      <c r="H35" s="314"/>
      <c r="I35" s="314"/>
      <c r="J35" s="314"/>
      <c r="K35" s="191"/>
    </row>
    <row r="36" spans="2:11" customFormat="1" ht="15" customHeight="1">
      <c r="B36" s="194"/>
      <c r="C36" s="195"/>
      <c r="D36" s="193"/>
      <c r="E36" s="196" t="s">
        <v>114</v>
      </c>
      <c r="F36" s="193"/>
      <c r="G36" s="314" t="s">
        <v>649</v>
      </c>
      <c r="H36" s="314"/>
      <c r="I36" s="314"/>
      <c r="J36" s="314"/>
      <c r="K36" s="191"/>
    </row>
    <row r="37" spans="2:11" customFormat="1" ht="30.75" customHeight="1">
      <c r="B37" s="194"/>
      <c r="C37" s="195"/>
      <c r="D37" s="193"/>
      <c r="E37" s="196" t="s">
        <v>650</v>
      </c>
      <c r="F37" s="193"/>
      <c r="G37" s="314" t="s">
        <v>651</v>
      </c>
      <c r="H37" s="314"/>
      <c r="I37" s="314"/>
      <c r="J37" s="314"/>
      <c r="K37" s="191"/>
    </row>
    <row r="38" spans="2:11" customFormat="1" ht="15" customHeight="1">
      <c r="B38" s="194"/>
      <c r="C38" s="195"/>
      <c r="D38" s="193"/>
      <c r="E38" s="196" t="s">
        <v>53</v>
      </c>
      <c r="F38" s="193"/>
      <c r="G38" s="314" t="s">
        <v>652</v>
      </c>
      <c r="H38" s="314"/>
      <c r="I38" s="314"/>
      <c r="J38" s="314"/>
      <c r="K38" s="191"/>
    </row>
    <row r="39" spans="2:11" customFormat="1" ht="15" customHeight="1">
      <c r="B39" s="194"/>
      <c r="C39" s="195"/>
      <c r="D39" s="193"/>
      <c r="E39" s="196" t="s">
        <v>54</v>
      </c>
      <c r="F39" s="193"/>
      <c r="G39" s="314" t="s">
        <v>653</v>
      </c>
      <c r="H39" s="314"/>
      <c r="I39" s="314"/>
      <c r="J39" s="314"/>
      <c r="K39" s="191"/>
    </row>
    <row r="40" spans="2:11" customFormat="1" ht="15" customHeight="1">
      <c r="B40" s="194"/>
      <c r="C40" s="195"/>
      <c r="D40" s="193"/>
      <c r="E40" s="196" t="s">
        <v>115</v>
      </c>
      <c r="F40" s="193"/>
      <c r="G40" s="314" t="s">
        <v>654</v>
      </c>
      <c r="H40" s="314"/>
      <c r="I40" s="314"/>
      <c r="J40" s="314"/>
      <c r="K40" s="191"/>
    </row>
    <row r="41" spans="2:11" customFormat="1" ht="15" customHeight="1">
      <c r="B41" s="194"/>
      <c r="C41" s="195"/>
      <c r="D41" s="193"/>
      <c r="E41" s="196" t="s">
        <v>116</v>
      </c>
      <c r="F41" s="193"/>
      <c r="G41" s="314" t="s">
        <v>655</v>
      </c>
      <c r="H41" s="314"/>
      <c r="I41" s="314"/>
      <c r="J41" s="314"/>
      <c r="K41" s="191"/>
    </row>
    <row r="42" spans="2:11" customFormat="1" ht="15" customHeight="1">
      <c r="B42" s="194"/>
      <c r="C42" s="195"/>
      <c r="D42" s="193"/>
      <c r="E42" s="196" t="s">
        <v>656</v>
      </c>
      <c r="F42" s="193"/>
      <c r="G42" s="314" t="s">
        <v>657</v>
      </c>
      <c r="H42" s="314"/>
      <c r="I42" s="314"/>
      <c r="J42" s="314"/>
      <c r="K42" s="191"/>
    </row>
    <row r="43" spans="2:11" customFormat="1" ht="15" customHeight="1">
      <c r="B43" s="194"/>
      <c r="C43" s="195"/>
      <c r="D43" s="193"/>
      <c r="E43" s="196"/>
      <c r="F43" s="193"/>
      <c r="G43" s="314" t="s">
        <v>658</v>
      </c>
      <c r="H43" s="314"/>
      <c r="I43" s="314"/>
      <c r="J43" s="314"/>
      <c r="K43" s="191"/>
    </row>
    <row r="44" spans="2:11" customFormat="1" ht="15" customHeight="1">
      <c r="B44" s="194"/>
      <c r="C44" s="195"/>
      <c r="D44" s="193"/>
      <c r="E44" s="196" t="s">
        <v>659</v>
      </c>
      <c r="F44" s="193"/>
      <c r="G44" s="314" t="s">
        <v>660</v>
      </c>
      <c r="H44" s="314"/>
      <c r="I44" s="314"/>
      <c r="J44" s="314"/>
      <c r="K44" s="191"/>
    </row>
    <row r="45" spans="2:11" customFormat="1" ht="15" customHeight="1">
      <c r="B45" s="194"/>
      <c r="C45" s="195"/>
      <c r="D45" s="193"/>
      <c r="E45" s="196" t="s">
        <v>118</v>
      </c>
      <c r="F45" s="193"/>
      <c r="G45" s="314" t="s">
        <v>661</v>
      </c>
      <c r="H45" s="314"/>
      <c r="I45" s="314"/>
      <c r="J45" s="314"/>
      <c r="K45" s="191"/>
    </row>
    <row r="46" spans="2:11" customFormat="1" ht="12.75" customHeight="1">
      <c r="B46" s="194"/>
      <c r="C46" s="195"/>
      <c r="D46" s="193"/>
      <c r="E46" s="193"/>
      <c r="F46" s="193"/>
      <c r="G46" s="193"/>
      <c r="H46" s="193"/>
      <c r="I46" s="193"/>
      <c r="J46" s="193"/>
      <c r="K46" s="191"/>
    </row>
    <row r="47" spans="2:11" customFormat="1" ht="15" customHeight="1">
      <c r="B47" s="194"/>
      <c r="C47" s="195"/>
      <c r="D47" s="314" t="s">
        <v>662</v>
      </c>
      <c r="E47" s="314"/>
      <c r="F47" s="314"/>
      <c r="G47" s="314"/>
      <c r="H47" s="314"/>
      <c r="I47" s="314"/>
      <c r="J47" s="314"/>
      <c r="K47" s="191"/>
    </row>
    <row r="48" spans="2:11" customFormat="1" ht="15" customHeight="1">
      <c r="B48" s="194"/>
      <c r="C48" s="195"/>
      <c r="D48" s="195"/>
      <c r="E48" s="314" t="s">
        <v>663</v>
      </c>
      <c r="F48" s="314"/>
      <c r="G48" s="314"/>
      <c r="H48" s="314"/>
      <c r="I48" s="314"/>
      <c r="J48" s="314"/>
      <c r="K48" s="191"/>
    </row>
    <row r="49" spans="2:11" customFormat="1" ht="15" customHeight="1">
      <c r="B49" s="194"/>
      <c r="C49" s="195"/>
      <c r="D49" s="195"/>
      <c r="E49" s="314" t="s">
        <v>664</v>
      </c>
      <c r="F49" s="314"/>
      <c r="G49" s="314"/>
      <c r="H49" s="314"/>
      <c r="I49" s="314"/>
      <c r="J49" s="314"/>
      <c r="K49" s="191"/>
    </row>
    <row r="50" spans="2:11" customFormat="1" ht="15" customHeight="1">
      <c r="B50" s="194"/>
      <c r="C50" s="195"/>
      <c r="D50" s="195"/>
      <c r="E50" s="314" t="s">
        <v>665</v>
      </c>
      <c r="F50" s="314"/>
      <c r="G50" s="314"/>
      <c r="H50" s="314"/>
      <c r="I50" s="314"/>
      <c r="J50" s="314"/>
      <c r="K50" s="191"/>
    </row>
    <row r="51" spans="2:11" customFormat="1" ht="15" customHeight="1">
      <c r="B51" s="194"/>
      <c r="C51" s="195"/>
      <c r="D51" s="314" t="s">
        <v>666</v>
      </c>
      <c r="E51" s="314"/>
      <c r="F51" s="314"/>
      <c r="G51" s="314"/>
      <c r="H51" s="314"/>
      <c r="I51" s="314"/>
      <c r="J51" s="314"/>
      <c r="K51" s="191"/>
    </row>
    <row r="52" spans="2:11" customFormat="1" ht="25.5" customHeight="1">
      <c r="B52" s="190"/>
      <c r="C52" s="315" t="s">
        <v>667</v>
      </c>
      <c r="D52" s="315"/>
      <c r="E52" s="315"/>
      <c r="F52" s="315"/>
      <c r="G52" s="315"/>
      <c r="H52" s="315"/>
      <c r="I52" s="315"/>
      <c r="J52" s="315"/>
      <c r="K52" s="191"/>
    </row>
    <row r="53" spans="2:11" customFormat="1" ht="5.25" customHeight="1">
      <c r="B53" s="190"/>
      <c r="C53" s="192"/>
      <c r="D53" s="192"/>
      <c r="E53" s="192"/>
      <c r="F53" s="192"/>
      <c r="G53" s="192"/>
      <c r="H53" s="192"/>
      <c r="I53" s="192"/>
      <c r="J53" s="192"/>
      <c r="K53" s="191"/>
    </row>
    <row r="54" spans="2:11" customFormat="1" ht="15" customHeight="1">
      <c r="B54" s="190"/>
      <c r="C54" s="314" t="s">
        <v>668</v>
      </c>
      <c r="D54" s="314"/>
      <c r="E54" s="314"/>
      <c r="F54" s="314"/>
      <c r="G54" s="314"/>
      <c r="H54" s="314"/>
      <c r="I54" s="314"/>
      <c r="J54" s="314"/>
      <c r="K54" s="191"/>
    </row>
    <row r="55" spans="2:11" customFormat="1" ht="15" customHeight="1">
      <c r="B55" s="190"/>
      <c r="C55" s="314" t="s">
        <v>669</v>
      </c>
      <c r="D55" s="314"/>
      <c r="E55" s="314"/>
      <c r="F55" s="314"/>
      <c r="G55" s="314"/>
      <c r="H55" s="314"/>
      <c r="I55" s="314"/>
      <c r="J55" s="314"/>
      <c r="K55" s="191"/>
    </row>
    <row r="56" spans="2:11" customFormat="1" ht="12.75" customHeight="1">
      <c r="B56" s="190"/>
      <c r="C56" s="193"/>
      <c r="D56" s="193"/>
      <c r="E56" s="193"/>
      <c r="F56" s="193"/>
      <c r="G56" s="193"/>
      <c r="H56" s="193"/>
      <c r="I56" s="193"/>
      <c r="J56" s="193"/>
      <c r="K56" s="191"/>
    </row>
    <row r="57" spans="2:11" customFormat="1" ht="15" customHeight="1">
      <c r="B57" s="190"/>
      <c r="C57" s="314" t="s">
        <v>670</v>
      </c>
      <c r="D57" s="314"/>
      <c r="E57" s="314"/>
      <c r="F57" s="314"/>
      <c r="G57" s="314"/>
      <c r="H57" s="314"/>
      <c r="I57" s="314"/>
      <c r="J57" s="314"/>
      <c r="K57" s="191"/>
    </row>
    <row r="58" spans="2:11" customFormat="1" ht="15" customHeight="1">
      <c r="B58" s="190"/>
      <c r="C58" s="195"/>
      <c r="D58" s="314" t="s">
        <v>671</v>
      </c>
      <c r="E58" s="314"/>
      <c r="F58" s="314"/>
      <c r="G58" s="314"/>
      <c r="H58" s="314"/>
      <c r="I58" s="314"/>
      <c r="J58" s="314"/>
      <c r="K58" s="191"/>
    </row>
    <row r="59" spans="2:11" customFormat="1" ht="15" customHeight="1">
      <c r="B59" s="190"/>
      <c r="C59" s="195"/>
      <c r="D59" s="314" t="s">
        <v>672</v>
      </c>
      <c r="E59" s="314"/>
      <c r="F59" s="314"/>
      <c r="G59" s="314"/>
      <c r="H59" s="314"/>
      <c r="I59" s="314"/>
      <c r="J59" s="314"/>
      <c r="K59" s="191"/>
    </row>
    <row r="60" spans="2:11" customFormat="1" ht="15" customHeight="1">
      <c r="B60" s="190"/>
      <c r="C60" s="195"/>
      <c r="D60" s="314" t="s">
        <v>673</v>
      </c>
      <c r="E60" s="314"/>
      <c r="F60" s="314"/>
      <c r="G60" s="314"/>
      <c r="H60" s="314"/>
      <c r="I60" s="314"/>
      <c r="J60" s="314"/>
      <c r="K60" s="191"/>
    </row>
    <row r="61" spans="2:11" customFormat="1" ht="15" customHeight="1">
      <c r="B61" s="190"/>
      <c r="C61" s="195"/>
      <c r="D61" s="314" t="s">
        <v>674</v>
      </c>
      <c r="E61" s="314"/>
      <c r="F61" s="314"/>
      <c r="G61" s="314"/>
      <c r="H61" s="314"/>
      <c r="I61" s="314"/>
      <c r="J61" s="314"/>
      <c r="K61" s="191"/>
    </row>
    <row r="62" spans="2:11" customFormat="1" ht="15" customHeight="1">
      <c r="B62" s="190"/>
      <c r="C62" s="195"/>
      <c r="D62" s="317" t="s">
        <v>675</v>
      </c>
      <c r="E62" s="317"/>
      <c r="F62" s="317"/>
      <c r="G62" s="317"/>
      <c r="H62" s="317"/>
      <c r="I62" s="317"/>
      <c r="J62" s="317"/>
      <c r="K62" s="191"/>
    </row>
    <row r="63" spans="2:11" customFormat="1" ht="15" customHeight="1">
      <c r="B63" s="190"/>
      <c r="C63" s="195"/>
      <c r="D63" s="314" t="s">
        <v>676</v>
      </c>
      <c r="E63" s="314"/>
      <c r="F63" s="314"/>
      <c r="G63" s="314"/>
      <c r="H63" s="314"/>
      <c r="I63" s="314"/>
      <c r="J63" s="314"/>
      <c r="K63" s="191"/>
    </row>
    <row r="64" spans="2:11" customFormat="1" ht="12.75" customHeight="1">
      <c r="B64" s="190"/>
      <c r="C64" s="195"/>
      <c r="D64" s="195"/>
      <c r="E64" s="198"/>
      <c r="F64" s="195"/>
      <c r="G64" s="195"/>
      <c r="H64" s="195"/>
      <c r="I64" s="195"/>
      <c r="J64" s="195"/>
      <c r="K64" s="191"/>
    </row>
    <row r="65" spans="2:11" customFormat="1" ht="15" customHeight="1">
      <c r="B65" s="190"/>
      <c r="C65" s="195"/>
      <c r="D65" s="314" t="s">
        <v>677</v>
      </c>
      <c r="E65" s="314"/>
      <c r="F65" s="314"/>
      <c r="G65" s="314"/>
      <c r="H65" s="314"/>
      <c r="I65" s="314"/>
      <c r="J65" s="314"/>
      <c r="K65" s="191"/>
    </row>
    <row r="66" spans="2:11" customFormat="1" ht="15" customHeight="1">
      <c r="B66" s="190"/>
      <c r="C66" s="195"/>
      <c r="D66" s="317" t="s">
        <v>678</v>
      </c>
      <c r="E66" s="317"/>
      <c r="F66" s="317"/>
      <c r="G66" s="317"/>
      <c r="H66" s="317"/>
      <c r="I66" s="317"/>
      <c r="J66" s="317"/>
      <c r="K66" s="191"/>
    </row>
    <row r="67" spans="2:11" customFormat="1" ht="15" customHeight="1">
      <c r="B67" s="190"/>
      <c r="C67" s="195"/>
      <c r="D67" s="314" t="s">
        <v>679</v>
      </c>
      <c r="E67" s="314"/>
      <c r="F67" s="314"/>
      <c r="G67" s="314"/>
      <c r="H67" s="314"/>
      <c r="I67" s="314"/>
      <c r="J67" s="314"/>
      <c r="K67" s="191"/>
    </row>
    <row r="68" spans="2:11" customFormat="1" ht="15" customHeight="1">
      <c r="B68" s="190"/>
      <c r="C68" s="195"/>
      <c r="D68" s="314" t="s">
        <v>680</v>
      </c>
      <c r="E68" s="314"/>
      <c r="F68" s="314"/>
      <c r="G68" s="314"/>
      <c r="H68" s="314"/>
      <c r="I68" s="314"/>
      <c r="J68" s="314"/>
      <c r="K68" s="191"/>
    </row>
    <row r="69" spans="2:11" customFormat="1" ht="15" customHeight="1">
      <c r="B69" s="190"/>
      <c r="C69" s="195"/>
      <c r="D69" s="314" t="s">
        <v>681</v>
      </c>
      <c r="E69" s="314"/>
      <c r="F69" s="314"/>
      <c r="G69" s="314"/>
      <c r="H69" s="314"/>
      <c r="I69" s="314"/>
      <c r="J69" s="314"/>
      <c r="K69" s="191"/>
    </row>
    <row r="70" spans="2:11" customFormat="1" ht="15" customHeight="1">
      <c r="B70" s="190"/>
      <c r="C70" s="195"/>
      <c r="D70" s="314" t="s">
        <v>682</v>
      </c>
      <c r="E70" s="314"/>
      <c r="F70" s="314"/>
      <c r="G70" s="314"/>
      <c r="H70" s="314"/>
      <c r="I70" s="314"/>
      <c r="J70" s="314"/>
      <c r="K70" s="191"/>
    </row>
    <row r="71" spans="2:11" customFormat="1" ht="12.75" customHeight="1">
      <c r="B71" s="199"/>
      <c r="C71" s="200"/>
      <c r="D71" s="200"/>
      <c r="E71" s="200"/>
      <c r="F71" s="200"/>
      <c r="G71" s="200"/>
      <c r="H71" s="200"/>
      <c r="I71" s="200"/>
      <c r="J71" s="200"/>
      <c r="K71" s="201"/>
    </row>
    <row r="72" spans="2:11" customFormat="1" ht="18.75" customHeight="1">
      <c r="B72" s="202"/>
      <c r="C72" s="202"/>
      <c r="D72" s="202"/>
      <c r="E72" s="202"/>
      <c r="F72" s="202"/>
      <c r="G72" s="202"/>
      <c r="H72" s="202"/>
      <c r="I72" s="202"/>
      <c r="J72" s="202"/>
      <c r="K72" s="203"/>
    </row>
    <row r="73" spans="2:11" customFormat="1" ht="18.75" customHeight="1">
      <c r="B73" s="203"/>
      <c r="C73" s="203"/>
      <c r="D73" s="203"/>
      <c r="E73" s="203"/>
      <c r="F73" s="203"/>
      <c r="G73" s="203"/>
      <c r="H73" s="203"/>
      <c r="I73" s="203"/>
      <c r="J73" s="203"/>
      <c r="K73" s="203"/>
    </row>
    <row r="74" spans="2:11" customFormat="1" ht="7.5" customHeight="1">
      <c r="B74" s="204"/>
      <c r="C74" s="205"/>
      <c r="D74" s="205"/>
      <c r="E74" s="205"/>
      <c r="F74" s="205"/>
      <c r="G74" s="205"/>
      <c r="H74" s="205"/>
      <c r="I74" s="205"/>
      <c r="J74" s="205"/>
      <c r="K74" s="206"/>
    </row>
    <row r="75" spans="2:11" customFormat="1" ht="45" customHeight="1">
      <c r="B75" s="207"/>
      <c r="C75" s="318" t="s">
        <v>683</v>
      </c>
      <c r="D75" s="318"/>
      <c r="E75" s="318"/>
      <c r="F75" s="318"/>
      <c r="G75" s="318"/>
      <c r="H75" s="318"/>
      <c r="I75" s="318"/>
      <c r="J75" s="318"/>
      <c r="K75" s="208"/>
    </row>
    <row r="76" spans="2:11" customFormat="1" ht="17.25" customHeight="1">
      <c r="B76" s="207"/>
      <c r="C76" s="209" t="s">
        <v>684</v>
      </c>
      <c r="D76" s="209"/>
      <c r="E76" s="209"/>
      <c r="F76" s="209" t="s">
        <v>685</v>
      </c>
      <c r="G76" s="210"/>
      <c r="H76" s="209" t="s">
        <v>54</v>
      </c>
      <c r="I76" s="209" t="s">
        <v>57</v>
      </c>
      <c r="J76" s="209" t="s">
        <v>686</v>
      </c>
      <c r="K76" s="208"/>
    </row>
    <row r="77" spans="2:11" customFormat="1" ht="17.25" customHeight="1">
      <c r="B77" s="207"/>
      <c r="C77" s="211" t="s">
        <v>687</v>
      </c>
      <c r="D77" s="211"/>
      <c r="E77" s="211"/>
      <c r="F77" s="212" t="s">
        <v>688</v>
      </c>
      <c r="G77" s="213"/>
      <c r="H77" s="211"/>
      <c r="I77" s="211"/>
      <c r="J77" s="211" t="s">
        <v>689</v>
      </c>
      <c r="K77" s="208"/>
    </row>
    <row r="78" spans="2:11" customFormat="1" ht="5.25" customHeight="1">
      <c r="B78" s="207"/>
      <c r="C78" s="214"/>
      <c r="D78" s="214"/>
      <c r="E78" s="214"/>
      <c r="F78" s="214"/>
      <c r="G78" s="215"/>
      <c r="H78" s="214"/>
      <c r="I78" s="214"/>
      <c r="J78" s="214"/>
      <c r="K78" s="208"/>
    </row>
    <row r="79" spans="2:11" customFormat="1" ht="15" customHeight="1">
      <c r="B79" s="207"/>
      <c r="C79" s="196" t="s">
        <v>53</v>
      </c>
      <c r="D79" s="216"/>
      <c r="E79" s="216"/>
      <c r="F79" s="217" t="s">
        <v>690</v>
      </c>
      <c r="G79" s="218"/>
      <c r="H79" s="196" t="s">
        <v>691</v>
      </c>
      <c r="I79" s="196" t="s">
        <v>692</v>
      </c>
      <c r="J79" s="196">
        <v>20</v>
      </c>
      <c r="K79" s="208"/>
    </row>
    <row r="80" spans="2:11" customFormat="1" ht="15" customHeight="1">
      <c r="B80" s="207"/>
      <c r="C80" s="196" t="s">
        <v>693</v>
      </c>
      <c r="D80" s="196"/>
      <c r="E80" s="196"/>
      <c r="F80" s="217" t="s">
        <v>690</v>
      </c>
      <c r="G80" s="218"/>
      <c r="H80" s="196" t="s">
        <v>694</v>
      </c>
      <c r="I80" s="196" t="s">
        <v>692</v>
      </c>
      <c r="J80" s="196">
        <v>120</v>
      </c>
      <c r="K80" s="208"/>
    </row>
    <row r="81" spans="2:11" customFormat="1" ht="15" customHeight="1">
      <c r="B81" s="219"/>
      <c r="C81" s="196" t="s">
        <v>695</v>
      </c>
      <c r="D81" s="196"/>
      <c r="E81" s="196"/>
      <c r="F81" s="217" t="s">
        <v>696</v>
      </c>
      <c r="G81" s="218"/>
      <c r="H81" s="196" t="s">
        <v>697</v>
      </c>
      <c r="I81" s="196" t="s">
        <v>692</v>
      </c>
      <c r="J81" s="196">
        <v>50</v>
      </c>
      <c r="K81" s="208"/>
    </row>
    <row r="82" spans="2:11" customFormat="1" ht="15" customHeight="1">
      <c r="B82" s="219"/>
      <c r="C82" s="196" t="s">
        <v>698</v>
      </c>
      <c r="D82" s="196"/>
      <c r="E82" s="196"/>
      <c r="F82" s="217" t="s">
        <v>690</v>
      </c>
      <c r="G82" s="218"/>
      <c r="H82" s="196" t="s">
        <v>699</v>
      </c>
      <c r="I82" s="196" t="s">
        <v>700</v>
      </c>
      <c r="J82" s="196"/>
      <c r="K82" s="208"/>
    </row>
    <row r="83" spans="2:11" customFormat="1" ht="15" customHeight="1">
      <c r="B83" s="219"/>
      <c r="C83" s="196" t="s">
        <v>701</v>
      </c>
      <c r="D83" s="196"/>
      <c r="E83" s="196"/>
      <c r="F83" s="217" t="s">
        <v>696</v>
      </c>
      <c r="G83" s="196"/>
      <c r="H83" s="196" t="s">
        <v>702</v>
      </c>
      <c r="I83" s="196" t="s">
        <v>692</v>
      </c>
      <c r="J83" s="196">
        <v>15</v>
      </c>
      <c r="K83" s="208"/>
    </row>
    <row r="84" spans="2:11" customFormat="1" ht="15" customHeight="1">
      <c r="B84" s="219"/>
      <c r="C84" s="196" t="s">
        <v>703</v>
      </c>
      <c r="D84" s="196"/>
      <c r="E84" s="196"/>
      <c r="F84" s="217" t="s">
        <v>696</v>
      </c>
      <c r="G84" s="196"/>
      <c r="H84" s="196" t="s">
        <v>704</v>
      </c>
      <c r="I84" s="196" t="s">
        <v>692</v>
      </c>
      <c r="J84" s="196">
        <v>15</v>
      </c>
      <c r="K84" s="208"/>
    </row>
    <row r="85" spans="2:11" customFormat="1" ht="15" customHeight="1">
      <c r="B85" s="219"/>
      <c r="C85" s="196" t="s">
        <v>705</v>
      </c>
      <c r="D85" s="196"/>
      <c r="E85" s="196"/>
      <c r="F85" s="217" t="s">
        <v>696</v>
      </c>
      <c r="G85" s="196"/>
      <c r="H85" s="196" t="s">
        <v>706</v>
      </c>
      <c r="I85" s="196" t="s">
        <v>692</v>
      </c>
      <c r="J85" s="196">
        <v>20</v>
      </c>
      <c r="K85" s="208"/>
    </row>
    <row r="86" spans="2:11" customFormat="1" ht="15" customHeight="1">
      <c r="B86" s="219"/>
      <c r="C86" s="196" t="s">
        <v>707</v>
      </c>
      <c r="D86" s="196"/>
      <c r="E86" s="196"/>
      <c r="F86" s="217" t="s">
        <v>696</v>
      </c>
      <c r="G86" s="196"/>
      <c r="H86" s="196" t="s">
        <v>708</v>
      </c>
      <c r="I86" s="196" t="s">
        <v>692</v>
      </c>
      <c r="J86" s="196">
        <v>20</v>
      </c>
      <c r="K86" s="208"/>
    </row>
    <row r="87" spans="2:11" customFormat="1" ht="15" customHeight="1">
      <c r="B87" s="219"/>
      <c r="C87" s="196" t="s">
        <v>709</v>
      </c>
      <c r="D87" s="196"/>
      <c r="E87" s="196"/>
      <c r="F87" s="217" t="s">
        <v>696</v>
      </c>
      <c r="G87" s="218"/>
      <c r="H87" s="196" t="s">
        <v>710</v>
      </c>
      <c r="I87" s="196" t="s">
        <v>692</v>
      </c>
      <c r="J87" s="196">
        <v>50</v>
      </c>
      <c r="K87" s="208"/>
    </row>
    <row r="88" spans="2:11" customFormat="1" ht="15" customHeight="1">
      <c r="B88" s="219"/>
      <c r="C88" s="196" t="s">
        <v>711</v>
      </c>
      <c r="D88" s="196"/>
      <c r="E88" s="196"/>
      <c r="F88" s="217" t="s">
        <v>696</v>
      </c>
      <c r="G88" s="218"/>
      <c r="H88" s="196" t="s">
        <v>712</v>
      </c>
      <c r="I88" s="196" t="s">
        <v>692</v>
      </c>
      <c r="J88" s="196">
        <v>20</v>
      </c>
      <c r="K88" s="208"/>
    </row>
    <row r="89" spans="2:11" customFormat="1" ht="15" customHeight="1">
      <c r="B89" s="219"/>
      <c r="C89" s="196" t="s">
        <v>713</v>
      </c>
      <c r="D89" s="196"/>
      <c r="E89" s="196"/>
      <c r="F89" s="217" t="s">
        <v>696</v>
      </c>
      <c r="G89" s="218"/>
      <c r="H89" s="196" t="s">
        <v>714</v>
      </c>
      <c r="I89" s="196" t="s">
        <v>692</v>
      </c>
      <c r="J89" s="196">
        <v>20</v>
      </c>
      <c r="K89" s="208"/>
    </row>
    <row r="90" spans="2:11" customFormat="1" ht="15" customHeight="1">
      <c r="B90" s="219"/>
      <c r="C90" s="196" t="s">
        <v>715</v>
      </c>
      <c r="D90" s="196"/>
      <c r="E90" s="196"/>
      <c r="F90" s="217" t="s">
        <v>696</v>
      </c>
      <c r="G90" s="218"/>
      <c r="H90" s="196" t="s">
        <v>716</v>
      </c>
      <c r="I90" s="196" t="s">
        <v>692</v>
      </c>
      <c r="J90" s="196">
        <v>50</v>
      </c>
      <c r="K90" s="208"/>
    </row>
    <row r="91" spans="2:11" customFormat="1" ht="15" customHeight="1">
      <c r="B91" s="219"/>
      <c r="C91" s="196" t="s">
        <v>717</v>
      </c>
      <c r="D91" s="196"/>
      <c r="E91" s="196"/>
      <c r="F91" s="217" t="s">
        <v>696</v>
      </c>
      <c r="G91" s="218"/>
      <c r="H91" s="196" t="s">
        <v>717</v>
      </c>
      <c r="I91" s="196" t="s">
        <v>692</v>
      </c>
      <c r="J91" s="196">
        <v>50</v>
      </c>
      <c r="K91" s="208"/>
    </row>
    <row r="92" spans="2:11" customFormat="1" ht="15" customHeight="1">
      <c r="B92" s="219"/>
      <c r="C92" s="196" t="s">
        <v>718</v>
      </c>
      <c r="D92" s="196"/>
      <c r="E92" s="196"/>
      <c r="F92" s="217" t="s">
        <v>696</v>
      </c>
      <c r="G92" s="218"/>
      <c r="H92" s="196" t="s">
        <v>719</v>
      </c>
      <c r="I92" s="196" t="s">
        <v>692</v>
      </c>
      <c r="J92" s="196">
        <v>255</v>
      </c>
      <c r="K92" s="208"/>
    </row>
    <row r="93" spans="2:11" customFormat="1" ht="15" customHeight="1">
      <c r="B93" s="219"/>
      <c r="C93" s="196" t="s">
        <v>720</v>
      </c>
      <c r="D93" s="196"/>
      <c r="E93" s="196"/>
      <c r="F93" s="217" t="s">
        <v>690</v>
      </c>
      <c r="G93" s="218"/>
      <c r="H93" s="196" t="s">
        <v>721</v>
      </c>
      <c r="I93" s="196" t="s">
        <v>722</v>
      </c>
      <c r="J93" s="196"/>
      <c r="K93" s="208"/>
    </row>
    <row r="94" spans="2:11" customFormat="1" ht="15" customHeight="1">
      <c r="B94" s="219"/>
      <c r="C94" s="196" t="s">
        <v>723</v>
      </c>
      <c r="D94" s="196"/>
      <c r="E94" s="196"/>
      <c r="F94" s="217" t="s">
        <v>690</v>
      </c>
      <c r="G94" s="218"/>
      <c r="H94" s="196" t="s">
        <v>724</v>
      </c>
      <c r="I94" s="196" t="s">
        <v>725</v>
      </c>
      <c r="J94" s="196"/>
      <c r="K94" s="208"/>
    </row>
    <row r="95" spans="2:11" customFormat="1" ht="15" customHeight="1">
      <c r="B95" s="219"/>
      <c r="C95" s="196" t="s">
        <v>726</v>
      </c>
      <c r="D95" s="196"/>
      <c r="E95" s="196"/>
      <c r="F95" s="217" t="s">
        <v>690</v>
      </c>
      <c r="G95" s="218"/>
      <c r="H95" s="196" t="s">
        <v>726</v>
      </c>
      <c r="I95" s="196" t="s">
        <v>725</v>
      </c>
      <c r="J95" s="196"/>
      <c r="K95" s="208"/>
    </row>
    <row r="96" spans="2:11" customFormat="1" ht="15" customHeight="1">
      <c r="B96" s="219"/>
      <c r="C96" s="196" t="s">
        <v>38</v>
      </c>
      <c r="D96" s="196"/>
      <c r="E96" s="196"/>
      <c r="F96" s="217" t="s">
        <v>690</v>
      </c>
      <c r="G96" s="218"/>
      <c r="H96" s="196" t="s">
        <v>727</v>
      </c>
      <c r="I96" s="196" t="s">
        <v>725</v>
      </c>
      <c r="J96" s="196"/>
      <c r="K96" s="208"/>
    </row>
    <row r="97" spans="2:11" customFormat="1" ht="15" customHeight="1">
      <c r="B97" s="219"/>
      <c r="C97" s="196" t="s">
        <v>48</v>
      </c>
      <c r="D97" s="196"/>
      <c r="E97" s="196"/>
      <c r="F97" s="217" t="s">
        <v>690</v>
      </c>
      <c r="G97" s="218"/>
      <c r="H97" s="196" t="s">
        <v>728</v>
      </c>
      <c r="I97" s="196" t="s">
        <v>725</v>
      </c>
      <c r="J97" s="196"/>
      <c r="K97" s="208"/>
    </row>
    <row r="98" spans="2:11" customFormat="1" ht="15" customHeight="1">
      <c r="B98" s="220"/>
      <c r="C98" s="221"/>
      <c r="D98" s="221"/>
      <c r="E98" s="221"/>
      <c r="F98" s="221"/>
      <c r="G98" s="221"/>
      <c r="H98" s="221"/>
      <c r="I98" s="221"/>
      <c r="J98" s="221"/>
      <c r="K98" s="222"/>
    </row>
    <row r="99" spans="2:11" customFormat="1" ht="18.75" customHeight="1">
      <c r="B99" s="223"/>
      <c r="C99" s="224"/>
      <c r="D99" s="224"/>
      <c r="E99" s="224"/>
      <c r="F99" s="224"/>
      <c r="G99" s="224"/>
      <c r="H99" s="224"/>
      <c r="I99" s="224"/>
      <c r="J99" s="224"/>
      <c r="K99" s="223"/>
    </row>
    <row r="100" spans="2:11" customFormat="1" ht="18.75" customHeight="1"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</row>
    <row r="101" spans="2:11" customFormat="1" ht="7.5" customHeight="1">
      <c r="B101" s="204"/>
      <c r="C101" s="205"/>
      <c r="D101" s="205"/>
      <c r="E101" s="205"/>
      <c r="F101" s="205"/>
      <c r="G101" s="205"/>
      <c r="H101" s="205"/>
      <c r="I101" s="205"/>
      <c r="J101" s="205"/>
      <c r="K101" s="206"/>
    </row>
    <row r="102" spans="2:11" customFormat="1" ht="45" customHeight="1">
      <c r="B102" s="207"/>
      <c r="C102" s="318" t="s">
        <v>729</v>
      </c>
      <c r="D102" s="318"/>
      <c r="E102" s="318"/>
      <c r="F102" s="318"/>
      <c r="G102" s="318"/>
      <c r="H102" s="318"/>
      <c r="I102" s="318"/>
      <c r="J102" s="318"/>
      <c r="K102" s="208"/>
    </row>
    <row r="103" spans="2:11" customFormat="1" ht="17.25" customHeight="1">
      <c r="B103" s="207"/>
      <c r="C103" s="209" t="s">
        <v>684</v>
      </c>
      <c r="D103" s="209"/>
      <c r="E103" s="209"/>
      <c r="F103" s="209" t="s">
        <v>685</v>
      </c>
      <c r="G103" s="210"/>
      <c r="H103" s="209" t="s">
        <v>54</v>
      </c>
      <c r="I103" s="209" t="s">
        <v>57</v>
      </c>
      <c r="J103" s="209" t="s">
        <v>686</v>
      </c>
      <c r="K103" s="208"/>
    </row>
    <row r="104" spans="2:11" customFormat="1" ht="17.25" customHeight="1">
      <c r="B104" s="207"/>
      <c r="C104" s="211" t="s">
        <v>687</v>
      </c>
      <c r="D104" s="211"/>
      <c r="E104" s="211"/>
      <c r="F104" s="212" t="s">
        <v>688</v>
      </c>
      <c r="G104" s="213"/>
      <c r="H104" s="211"/>
      <c r="I104" s="211"/>
      <c r="J104" s="211" t="s">
        <v>689</v>
      </c>
      <c r="K104" s="208"/>
    </row>
    <row r="105" spans="2:11" customFormat="1" ht="5.25" customHeight="1">
      <c r="B105" s="207"/>
      <c r="C105" s="209"/>
      <c r="D105" s="209"/>
      <c r="E105" s="209"/>
      <c r="F105" s="209"/>
      <c r="G105" s="225"/>
      <c r="H105" s="209"/>
      <c r="I105" s="209"/>
      <c r="J105" s="209"/>
      <c r="K105" s="208"/>
    </row>
    <row r="106" spans="2:11" customFormat="1" ht="15" customHeight="1">
      <c r="B106" s="207"/>
      <c r="C106" s="196" t="s">
        <v>53</v>
      </c>
      <c r="D106" s="216"/>
      <c r="E106" s="216"/>
      <c r="F106" s="217" t="s">
        <v>690</v>
      </c>
      <c r="G106" s="196"/>
      <c r="H106" s="196" t="s">
        <v>730</v>
      </c>
      <c r="I106" s="196" t="s">
        <v>692</v>
      </c>
      <c r="J106" s="196">
        <v>20</v>
      </c>
      <c r="K106" s="208"/>
    </row>
    <row r="107" spans="2:11" customFormat="1" ht="15" customHeight="1">
      <c r="B107" s="207"/>
      <c r="C107" s="196" t="s">
        <v>693</v>
      </c>
      <c r="D107" s="196"/>
      <c r="E107" s="196"/>
      <c r="F107" s="217" t="s">
        <v>690</v>
      </c>
      <c r="G107" s="196"/>
      <c r="H107" s="196" t="s">
        <v>730</v>
      </c>
      <c r="I107" s="196" t="s">
        <v>692</v>
      </c>
      <c r="J107" s="196">
        <v>120</v>
      </c>
      <c r="K107" s="208"/>
    </row>
    <row r="108" spans="2:11" customFormat="1" ht="15" customHeight="1">
      <c r="B108" s="219"/>
      <c r="C108" s="196" t="s">
        <v>695</v>
      </c>
      <c r="D108" s="196"/>
      <c r="E108" s="196"/>
      <c r="F108" s="217" t="s">
        <v>696</v>
      </c>
      <c r="G108" s="196"/>
      <c r="H108" s="196" t="s">
        <v>730</v>
      </c>
      <c r="I108" s="196" t="s">
        <v>692</v>
      </c>
      <c r="J108" s="196">
        <v>50</v>
      </c>
      <c r="K108" s="208"/>
    </row>
    <row r="109" spans="2:11" customFormat="1" ht="15" customHeight="1">
      <c r="B109" s="219"/>
      <c r="C109" s="196" t="s">
        <v>698</v>
      </c>
      <c r="D109" s="196"/>
      <c r="E109" s="196"/>
      <c r="F109" s="217" t="s">
        <v>690</v>
      </c>
      <c r="G109" s="196"/>
      <c r="H109" s="196" t="s">
        <v>730</v>
      </c>
      <c r="I109" s="196" t="s">
        <v>700</v>
      </c>
      <c r="J109" s="196"/>
      <c r="K109" s="208"/>
    </row>
    <row r="110" spans="2:11" customFormat="1" ht="15" customHeight="1">
      <c r="B110" s="219"/>
      <c r="C110" s="196" t="s">
        <v>709</v>
      </c>
      <c r="D110" s="196"/>
      <c r="E110" s="196"/>
      <c r="F110" s="217" t="s">
        <v>696</v>
      </c>
      <c r="G110" s="196"/>
      <c r="H110" s="196" t="s">
        <v>730</v>
      </c>
      <c r="I110" s="196" t="s">
        <v>692</v>
      </c>
      <c r="J110" s="196">
        <v>50</v>
      </c>
      <c r="K110" s="208"/>
    </row>
    <row r="111" spans="2:11" customFormat="1" ht="15" customHeight="1">
      <c r="B111" s="219"/>
      <c r="C111" s="196" t="s">
        <v>717</v>
      </c>
      <c r="D111" s="196"/>
      <c r="E111" s="196"/>
      <c r="F111" s="217" t="s">
        <v>696</v>
      </c>
      <c r="G111" s="196"/>
      <c r="H111" s="196" t="s">
        <v>730</v>
      </c>
      <c r="I111" s="196" t="s">
        <v>692</v>
      </c>
      <c r="J111" s="196">
        <v>50</v>
      </c>
      <c r="K111" s="208"/>
    </row>
    <row r="112" spans="2:11" customFormat="1" ht="15" customHeight="1">
      <c r="B112" s="219"/>
      <c r="C112" s="196" t="s">
        <v>715</v>
      </c>
      <c r="D112" s="196"/>
      <c r="E112" s="196"/>
      <c r="F112" s="217" t="s">
        <v>696</v>
      </c>
      <c r="G112" s="196"/>
      <c r="H112" s="196" t="s">
        <v>730</v>
      </c>
      <c r="I112" s="196" t="s">
        <v>692</v>
      </c>
      <c r="J112" s="196">
        <v>50</v>
      </c>
      <c r="K112" s="208"/>
    </row>
    <row r="113" spans="2:11" customFormat="1" ht="15" customHeight="1">
      <c r="B113" s="219"/>
      <c r="C113" s="196" t="s">
        <v>53</v>
      </c>
      <c r="D113" s="196"/>
      <c r="E113" s="196"/>
      <c r="F113" s="217" t="s">
        <v>690</v>
      </c>
      <c r="G113" s="196"/>
      <c r="H113" s="196" t="s">
        <v>731</v>
      </c>
      <c r="I113" s="196" t="s">
        <v>692</v>
      </c>
      <c r="J113" s="196">
        <v>20</v>
      </c>
      <c r="K113" s="208"/>
    </row>
    <row r="114" spans="2:11" customFormat="1" ht="15" customHeight="1">
      <c r="B114" s="219"/>
      <c r="C114" s="196" t="s">
        <v>732</v>
      </c>
      <c r="D114" s="196"/>
      <c r="E114" s="196"/>
      <c r="F114" s="217" t="s">
        <v>690</v>
      </c>
      <c r="G114" s="196"/>
      <c r="H114" s="196" t="s">
        <v>733</v>
      </c>
      <c r="I114" s="196" t="s">
        <v>692</v>
      </c>
      <c r="J114" s="196">
        <v>120</v>
      </c>
      <c r="K114" s="208"/>
    </row>
    <row r="115" spans="2:11" customFormat="1" ht="15" customHeight="1">
      <c r="B115" s="219"/>
      <c r="C115" s="196" t="s">
        <v>38</v>
      </c>
      <c r="D115" s="196"/>
      <c r="E115" s="196"/>
      <c r="F115" s="217" t="s">
        <v>690</v>
      </c>
      <c r="G115" s="196"/>
      <c r="H115" s="196" t="s">
        <v>734</v>
      </c>
      <c r="I115" s="196" t="s">
        <v>725</v>
      </c>
      <c r="J115" s="196"/>
      <c r="K115" s="208"/>
    </row>
    <row r="116" spans="2:11" customFormat="1" ht="15" customHeight="1">
      <c r="B116" s="219"/>
      <c r="C116" s="196" t="s">
        <v>48</v>
      </c>
      <c r="D116" s="196"/>
      <c r="E116" s="196"/>
      <c r="F116" s="217" t="s">
        <v>690</v>
      </c>
      <c r="G116" s="196"/>
      <c r="H116" s="196" t="s">
        <v>735</v>
      </c>
      <c r="I116" s="196" t="s">
        <v>725</v>
      </c>
      <c r="J116" s="196"/>
      <c r="K116" s="208"/>
    </row>
    <row r="117" spans="2:11" customFormat="1" ht="15" customHeight="1">
      <c r="B117" s="219"/>
      <c r="C117" s="196" t="s">
        <v>57</v>
      </c>
      <c r="D117" s="196"/>
      <c r="E117" s="196"/>
      <c r="F117" s="217" t="s">
        <v>690</v>
      </c>
      <c r="G117" s="196"/>
      <c r="H117" s="196" t="s">
        <v>736</v>
      </c>
      <c r="I117" s="196" t="s">
        <v>737</v>
      </c>
      <c r="J117" s="196"/>
      <c r="K117" s="208"/>
    </row>
    <row r="118" spans="2:11" customFormat="1" ht="15" customHeight="1">
      <c r="B118" s="220"/>
      <c r="C118" s="226"/>
      <c r="D118" s="226"/>
      <c r="E118" s="226"/>
      <c r="F118" s="226"/>
      <c r="G118" s="226"/>
      <c r="H118" s="226"/>
      <c r="I118" s="226"/>
      <c r="J118" s="226"/>
      <c r="K118" s="222"/>
    </row>
    <row r="119" spans="2:11" customFormat="1" ht="18.75" customHeight="1">
      <c r="B119" s="227"/>
      <c r="C119" s="228"/>
      <c r="D119" s="228"/>
      <c r="E119" s="228"/>
      <c r="F119" s="229"/>
      <c r="G119" s="228"/>
      <c r="H119" s="228"/>
      <c r="I119" s="228"/>
      <c r="J119" s="228"/>
      <c r="K119" s="227"/>
    </row>
    <row r="120" spans="2:11" customFormat="1" ht="18.75" customHeight="1">
      <c r="B120" s="203"/>
      <c r="C120" s="203"/>
      <c r="D120" s="203"/>
      <c r="E120" s="203"/>
      <c r="F120" s="203"/>
      <c r="G120" s="203"/>
      <c r="H120" s="203"/>
      <c r="I120" s="203"/>
      <c r="J120" s="203"/>
      <c r="K120" s="203"/>
    </row>
    <row r="121" spans="2:11" customFormat="1" ht="7.5" customHeight="1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pans="2:11" customFormat="1" ht="45" customHeight="1">
      <c r="B122" s="233"/>
      <c r="C122" s="316" t="s">
        <v>738</v>
      </c>
      <c r="D122" s="316"/>
      <c r="E122" s="316"/>
      <c r="F122" s="316"/>
      <c r="G122" s="316"/>
      <c r="H122" s="316"/>
      <c r="I122" s="316"/>
      <c r="J122" s="316"/>
      <c r="K122" s="234"/>
    </row>
    <row r="123" spans="2:11" customFormat="1" ht="17.25" customHeight="1">
      <c r="B123" s="235"/>
      <c r="C123" s="209" t="s">
        <v>684</v>
      </c>
      <c r="D123" s="209"/>
      <c r="E123" s="209"/>
      <c r="F123" s="209" t="s">
        <v>685</v>
      </c>
      <c r="G123" s="210"/>
      <c r="H123" s="209" t="s">
        <v>54</v>
      </c>
      <c r="I123" s="209" t="s">
        <v>57</v>
      </c>
      <c r="J123" s="209" t="s">
        <v>686</v>
      </c>
      <c r="K123" s="236"/>
    </row>
    <row r="124" spans="2:11" customFormat="1" ht="17.25" customHeight="1">
      <c r="B124" s="235"/>
      <c r="C124" s="211" t="s">
        <v>687</v>
      </c>
      <c r="D124" s="211"/>
      <c r="E124" s="211"/>
      <c r="F124" s="212" t="s">
        <v>688</v>
      </c>
      <c r="G124" s="213"/>
      <c r="H124" s="211"/>
      <c r="I124" s="211"/>
      <c r="J124" s="211" t="s">
        <v>689</v>
      </c>
      <c r="K124" s="236"/>
    </row>
    <row r="125" spans="2:11" customFormat="1" ht="5.25" customHeight="1">
      <c r="B125" s="237"/>
      <c r="C125" s="214"/>
      <c r="D125" s="214"/>
      <c r="E125" s="214"/>
      <c r="F125" s="214"/>
      <c r="G125" s="238"/>
      <c r="H125" s="214"/>
      <c r="I125" s="214"/>
      <c r="J125" s="214"/>
      <c r="K125" s="239"/>
    </row>
    <row r="126" spans="2:11" customFormat="1" ht="15" customHeight="1">
      <c r="B126" s="237"/>
      <c r="C126" s="196" t="s">
        <v>693</v>
      </c>
      <c r="D126" s="216"/>
      <c r="E126" s="216"/>
      <c r="F126" s="217" t="s">
        <v>690</v>
      </c>
      <c r="G126" s="196"/>
      <c r="H126" s="196" t="s">
        <v>730</v>
      </c>
      <c r="I126" s="196" t="s">
        <v>692</v>
      </c>
      <c r="J126" s="196">
        <v>120</v>
      </c>
      <c r="K126" s="240"/>
    </row>
    <row r="127" spans="2:11" customFormat="1" ht="15" customHeight="1">
      <c r="B127" s="237"/>
      <c r="C127" s="196" t="s">
        <v>739</v>
      </c>
      <c r="D127" s="196"/>
      <c r="E127" s="196"/>
      <c r="F127" s="217" t="s">
        <v>690</v>
      </c>
      <c r="G127" s="196"/>
      <c r="H127" s="196" t="s">
        <v>740</v>
      </c>
      <c r="I127" s="196" t="s">
        <v>692</v>
      </c>
      <c r="J127" s="196" t="s">
        <v>741</v>
      </c>
      <c r="K127" s="240"/>
    </row>
    <row r="128" spans="2:11" customFormat="1" ht="15" customHeight="1">
      <c r="B128" s="237"/>
      <c r="C128" s="196" t="s">
        <v>85</v>
      </c>
      <c r="D128" s="196"/>
      <c r="E128" s="196"/>
      <c r="F128" s="217" t="s">
        <v>690</v>
      </c>
      <c r="G128" s="196"/>
      <c r="H128" s="196" t="s">
        <v>742</v>
      </c>
      <c r="I128" s="196" t="s">
        <v>692</v>
      </c>
      <c r="J128" s="196" t="s">
        <v>741</v>
      </c>
      <c r="K128" s="240"/>
    </row>
    <row r="129" spans="2:11" customFormat="1" ht="15" customHeight="1">
      <c r="B129" s="237"/>
      <c r="C129" s="196" t="s">
        <v>701</v>
      </c>
      <c r="D129" s="196"/>
      <c r="E129" s="196"/>
      <c r="F129" s="217" t="s">
        <v>696</v>
      </c>
      <c r="G129" s="196"/>
      <c r="H129" s="196" t="s">
        <v>702</v>
      </c>
      <c r="I129" s="196" t="s">
        <v>692</v>
      </c>
      <c r="J129" s="196">
        <v>15</v>
      </c>
      <c r="K129" s="240"/>
    </row>
    <row r="130" spans="2:11" customFormat="1" ht="15" customHeight="1">
      <c r="B130" s="237"/>
      <c r="C130" s="196" t="s">
        <v>703</v>
      </c>
      <c r="D130" s="196"/>
      <c r="E130" s="196"/>
      <c r="F130" s="217" t="s">
        <v>696</v>
      </c>
      <c r="G130" s="196"/>
      <c r="H130" s="196" t="s">
        <v>704</v>
      </c>
      <c r="I130" s="196" t="s">
        <v>692</v>
      </c>
      <c r="J130" s="196">
        <v>15</v>
      </c>
      <c r="K130" s="240"/>
    </row>
    <row r="131" spans="2:11" customFormat="1" ht="15" customHeight="1">
      <c r="B131" s="237"/>
      <c r="C131" s="196" t="s">
        <v>705</v>
      </c>
      <c r="D131" s="196"/>
      <c r="E131" s="196"/>
      <c r="F131" s="217" t="s">
        <v>696</v>
      </c>
      <c r="G131" s="196"/>
      <c r="H131" s="196" t="s">
        <v>706</v>
      </c>
      <c r="I131" s="196" t="s">
        <v>692</v>
      </c>
      <c r="J131" s="196">
        <v>20</v>
      </c>
      <c r="K131" s="240"/>
    </row>
    <row r="132" spans="2:11" customFormat="1" ht="15" customHeight="1">
      <c r="B132" s="237"/>
      <c r="C132" s="196" t="s">
        <v>707</v>
      </c>
      <c r="D132" s="196"/>
      <c r="E132" s="196"/>
      <c r="F132" s="217" t="s">
        <v>696</v>
      </c>
      <c r="G132" s="196"/>
      <c r="H132" s="196" t="s">
        <v>708</v>
      </c>
      <c r="I132" s="196" t="s">
        <v>692</v>
      </c>
      <c r="J132" s="196">
        <v>20</v>
      </c>
      <c r="K132" s="240"/>
    </row>
    <row r="133" spans="2:11" customFormat="1" ht="15" customHeight="1">
      <c r="B133" s="237"/>
      <c r="C133" s="196" t="s">
        <v>695</v>
      </c>
      <c r="D133" s="196"/>
      <c r="E133" s="196"/>
      <c r="F133" s="217" t="s">
        <v>696</v>
      </c>
      <c r="G133" s="196"/>
      <c r="H133" s="196" t="s">
        <v>730</v>
      </c>
      <c r="I133" s="196" t="s">
        <v>692</v>
      </c>
      <c r="J133" s="196">
        <v>50</v>
      </c>
      <c r="K133" s="240"/>
    </row>
    <row r="134" spans="2:11" customFormat="1" ht="15" customHeight="1">
      <c r="B134" s="237"/>
      <c r="C134" s="196" t="s">
        <v>709</v>
      </c>
      <c r="D134" s="196"/>
      <c r="E134" s="196"/>
      <c r="F134" s="217" t="s">
        <v>696</v>
      </c>
      <c r="G134" s="196"/>
      <c r="H134" s="196" t="s">
        <v>730</v>
      </c>
      <c r="I134" s="196" t="s">
        <v>692</v>
      </c>
      <c r="J134" s="196">
        <v>50</v>
      </c>
      <c r="K134" s="240"/>
    </row>
    <row r="135" spans="2:11" customFormat="1" ht="15" customHeight="1">
      <c r="B135" s="237"/>
      <c r="C135" s="196" t="s">
        <v>715</v>
      </c>
      <c r="D135" s="196"/>
      <c r="E135" s="196"/>
      <c r="F135" s="217" t="s">
        <v>696</v>
      </c>
      <c r="G135" s="196"/>
      <c r="H135" s="196" t="s">
        <v>730</v>
      </c>
      <c r="I135" s="196" t="s">
        <v>692</v>
      </c>
      <c r="J135" s="196">
        <v>50</v>
      </c>
      <c r="K135" s="240"/>
    </row>
    <row r="136" spans="2:11" customFormat="1" ht="15" customHeight="1">
      <c r="B136" s="237"/>
      <c r="C136" s="196" t="s">
        <v>717</v>
      </c>
      <c r="D136" s="196"/>
      <c r="E136" s="196"/>
      <c r="F136" s="217" t="s">
        <v>696</v>
      </c>
      <c r="G136" s="196"/>
      <c r="H136" s="196" t="s">
        <v>730</v>
      </c>
      <c r="I136" s="196" t="s">
        <v>692</v>
      </c>
      <c r="J136" s="196">
        <v>50</v>
      </c>
      <c r="K136" s="240"/>
    </row>
    <row r="137" spans="2:11" customFormat="1" ht="15" customHeight="1">
      <c r="B137" s="237"/>
      <c r="C137" s="196" t="s">
        <v>718</v>
      </c>
      <c r="D137" s="196"/>
      <c r="E137" s="196"/>
      <c r="F137" s="217" t="s">
        <v>696</v>
      </c>
      <c r="G137" s="196"/>
      <c r="H137" s="196" t="s">
        <v>743</v>
      </c>
      <c r="I137" s="196" t="s">
        <v>692</v>
      </c>
      <c r="J137" s="196">
        <v>255</v>
      </c>
      <c r="K137" s="240"/>
    </row>
    <row r="138" spans="2:11" customFormat="1" ht="15" customHeight="1">
      <c r="B138" s="237"/>
      <c r="C138" s="196" t="s">
        <v>720</v>
      </c>
      <c r="D138" s="196"/>
      <c r="E138" s="196"/>
      <c r="F138" s="217" t="s">
        <v>690</v>
      </c>
      <c r="G138" s="196"/>
      <c r="H138" s="196" t="s">
        <v>744</v>
      </c>
      <c r="I138" s="196" t="s">
        <v>722</v>
      </c>
      <c r="J138" s="196"/>
      <c r="K138" s="240"/>
    </row>
    <row r="139" spans="2:11" customFormat="1" ht="15" customHeight="1">
      <c r="B139" s="237"/>
      <c r="C139" s="196" t="s">
        <v>723</v>
      </c>
      <c r="D139" s="196"/>
      <c r="E139" s="196"/>
      <c r="F139" s="217" t="s">
        <v>690</v>
      </c>
      <c r="G139" s="196"/>
      <c r="H139" s="196" t="s">
        <v>745</v>
      </c>
      <c r="I139" s="196" t="s">
        <v>725</v>
      </c>
      <c r="J139" s="196"/>
      <c r="K139" s="240"/>
    </row>
    <row r="140" spans="2:11" customFormat="1" ht="15" customHeight="1">
      <c r="B140" s="237"/>
      <c r="C140" s="196" t="s">
        <v>726</v>
      </c>
      <c r="D140" s="196"/>
      <c r="E140" s="196"/>
      <c r="F140" s="217" t="s">
        <v>690</v>
      </c>
      <c r="G140" s="196"/>
      <c r="H140" s="196" t="s">
        <v>726</v>
      </c>
      <c r="I140" s="196" t="s">
        <v>725</v>
      </c>
      <c r="J140" s="196"/>
      <c r="K140" s="240"/>
    </row>
    <row r="141" spans="2:11" customFormat="1" ht="15" customHeight="1">
      <c r="B141" s="237"/>
      <c r="C141" s="196" t="s">
        <v>38</v>
      </c>
      <c r="D141" s="196"/>
      <c r="E141" s="196"/>
      <c r="F141" s="217" t="s">
        <v>690</v>
      </c>
      <c r="G141" s="196"/>
      <c r="H141" s="196" t="s">
        <v>746</v>
      </c>
      <c r="I141" s="196" t="s">
        <v>725</v>
      </c>
      <c r="J141" s="196"/>
      <c r="K141" s="240"/>
    </row>
    <row r="142" spans="2:11" customFormat="1" ht="15" customHeight="1">
      <c r="B142" s="237"/>
      <c r="C142" s="196" t="s">
        <v>747</v>
      </c>
      <c r="D142" s="196"/>
      <c r="E142" s="196"/>
      <c r="F142" s="217" t="s">
        <v>690</v>
      </c>
      <c r="G142" s="196"/>
      <c r="H142" s="196" t="s">
        <v>748</v>
      </c>
      <c r="I142" s="196" t="s">
        <v>725</v>
      </c>
      <c r="J142" s="196"/>
      <c r="K142" s="240"/>
    </row>
    <row r="143" spans="2:11" customFormat="1" ht="15" customHeight="1">
      <c r="B143" s="241"/>
      <c r="C143" s="242"/>
      <c r="D143" s="242"/>
      <c r="E143" s="242"/>
      <c r="F143" s="242"/>
      <c r="G143" s="242"/>
      <c r="H143" s="242"/>
      <c r="I143" s="242"/>
      <c r="J143" s="242"/>
      <c r="K143" s="243"/>
    </row>
    <row r="144" spans="2:11" customFormat="1" ht="18.75" customHeight="1">
      <c r="B144" s="228"/>
      <c r="C144" s="228"/>
      <c r="D144" s="228"/>
      <c r="E144" s="228"/>
      <c r="F144" s="229"/>
      <c r="G144" s="228"/>
      <c r="H144" s="228"/>
      <c r="I144" s="228"/>
      <c r="J144" s="228"/>
      <c r="K144" s="228"/>
    </row>
    <row r="145" spans="2:11" customFormat="1" ht="18.75" customHeight="1">
      <c r="B145" s="203"/>
      <c r="C145" s="203"/>
      <c r="D145" s="203"/>
      <c r="E145" s="203"/>
      <c r="F145" s="203"/>
      <c r="G145" s="203"/>
      <c r="H145" s="203"/>
      <c r="I145" s="203"/>
      <c r="J145" s="203"/>
      <c r="K145" s="203"/>
    </row>
    <row r="146" spans="2:11" customFormat="1" ht="7.5" customHeight="1">
      <c r="B146" s="204"/>
      <c r="C146" s="205"/>
      <c r="D146" s="205"/>
      <c r="E146" s="205"/>
      <c r="F146" s="205"/>
      <c r="G146" s="205"/>
      <c r="H146" s="205"/>
      <c r="I146" s="205"/>
      <c r="J146" s="205"/>
      <c r="K146" s="206"/>
    </row>
    <row r="147" spans="2:11" customFormat="1" ht="45" customHeight="1">
      <c r="B147" s="207"/>
      <c r="C147" s="318" t="s">
        <v>749</v>
      </c>
      <c r="D147" s="318"/>
      <c r="E147" s="318"/>
      <c r="F147" s="318"/>
      <c r="G147" s="318"/>
      <c r="H147" s="318"/>
      <c r="I147" s="318"/>
      <c r="J147" s="318"/>
      <c r="K147" s="208"/>
    </row>
    <row r="148" spans="2:11" customFormat="1" ht="17.25" customHeight="1">
      <c r="B148" s="207"/>
      <c r="C148" s="209" t="s">
        <v>684</v>
      </c>
      <c r="D148" s="209"/>
      <c r="E148" s="209"/>
      <c r="F148" s="209" t="s">
        <v>685</v>
      </c>
      <c r="G148" s="210"/>
      <c r="H148" s="209" t="s">
        <v>54</v>
      </c>
      <c r="I148" s="209" t="s">
        <v>57</v>
      </c>
      <c r="J148" s="209" t="s">
        <v>686</v>
      </c>
      <c r="K148" s="208"/>
    </row>
    <row r="149" spans="2:11" customFormat="1" ht="17.25" customHeight="1">
      <c r="B149" s="207"/>
      <c r="C149" s="211" t="s">
        <v>687</v>
      </c>
      <c r="D149" s="211"/>
      <c r="E149" s="211"/>
      <c r="F149" s="212" t="s">
        <v>688</v>
      </c>
      <c r="G149" s="213"/>
      <c r="H149" s="211"/>
      <c r="I149" s="211"/>
      <c r="J149" s="211" t="s">
        <v>689</v>
      </c>
      <c r="K149" s="208"/>
    </row>
    <row r="150" spans="2:11" customFormat="1" ht="5.25" customHeight="1">
      <c r="B150" s="219"/>
      <c r="C150" s="214"/>
      <c r="D150" s="214"/>
      <c r="E150" s="214"/>
      <c r="F150" s="214"/>
      <c r="G150" s="215"/>
      <c r="H150" s="214"/>
      <c r="I150" s="214"/>
      <c r="J150" s="214"/>
      <c r="K150" s="240"/>
    </row>
    <row r="151" spans="2:11" customFormat="1" ht="15" customHeight="1">
      <c r="B151" s="219"/>
      <c r="C151" s="244" t="s">
        <v>693</v>
      </c>
      <c r="D151" s="196"/>
      <c r="E151" s="196"/>
      <c r="F151" s="245" t="s">
        <v>690</v>
      </c>
      <c r="G151" s="196"/>
      <c r="H151" s="244" t="s">
        <v>730</v>
      </c>
      <c r="I151" s="244" t="s">
        <v>692</v>
      </c>
      <c r="J151" s="244">
        <v>120</v>
      </c>
      <c r="K151" s="240"/>
    </row>
    <row r="152" spans="2:11" customFormat="1" ht="15" customHeight="1">
      <c r="B152" s="219"/>
      <c r="C152" s="244" t="s">
        <v>739</v>
      </c>
      <c r="D152" s="196"/>
      <c r="E152" s="196"/>
      <c r="F152" s="245" t="s">
        <v>690</v>
      </c>
      <c r="G152" s="196"/>
      <c r="H152" s="244" t="s">
        <v>750</v>
      </c>
      <c r="I152" s="244" t="s">
        <v>692</v>
      </c>
      <c r="J152" s="244" t="s">
        <v>741</v>
      </c>
      <c r="K152" s="240"/>
    </row>
    <row r="153" spans="2:11" customFormat="1" ht="15" customHeight="1">
      <c r="B153" s="219"/>
      <c r="C153" s="244" t="s">
        <v>85</v>
      </c>
      <c r="D153" s="196"/>
      <c r="E153" s="196"/>
      <c r="F153" s="245" t="s">
        <v>690</v>
      </c>
      <c r="G153" s="196"/>
      <c r="H153" s="244" t="s">
        <v>751</v>
      </c>
      <c r="I153" s="244" t="s">
        <v>692</v>
      </c>
      <c r="J153" s="244" t="s">
        <v>741</v>
      </c>
      <c r="K153" s="240"/>
    </row>
    <row r="154" spans="2:11" customFormat="1" ht="15" customHeight="1">
      <c r="B154" s="219"/>
      <c r="C154" s="244" t="s">
        <v>695</v>
      </c>
      <c r="D154" s="196"/>
      <c r="E154" s="196"/>
      <c r="F154" s="245" t="s">
        <v>696</v>
      </c>
      <c r="G154" s="196"/>
      <c r="H154" s="244" t="s">
        <v>730</v>
      </c>
      <c r="I154" s="244" t="s">
        <v>692</v>
      </c>
      <c r="J154" s="244">
        <v>50</v>
      </c>
      <c r="K154" s="240"/>
    </row>
    <row r="155" spans="2:11" customFormat="1" ht="15" customHeight="1">
      <c r="B155" s="219"/>
      <c r="C155" s="244" t="s">
        <v>698</v>
      </c>
      <c r="D155" s="196"/>
      <c r="E155" s="196"/>
      <c r="F155" s="245" t="s">
        <v>690</v>
      </c>
      <c r="G155" s="196"/>
      <c r="H155" s="244" t="s">
        <v>730</v>
      </c>
      <c r="I155" s="244" t="s">
        <v>700</v>
      </c>
      <c r="J155" s="244"/>
      <c r="K155" s="240"/>
    </row>
    <row r="156" spans="2:11" customFormat="1" ht="15" customHeight="1">
      <c r="B156" s="219"/>
      <c r="C156" s="244" t="s">
        <v>709</v>
      </c>
      <c r="D156" s="196"/>
      <c r="E156" s="196"/>
      <c r="F156" s="245" t="s">
        <v>696</v>
      </c>
      <c r="G156" s="196"/>
      <c r="H156" s="244" t="s">
        <v>730</v>
      </c>
      <c r="I156" s="244" t="s">
        <v>692</v>
      </c>
      <c r="J156" s="244">
        <v>50</v>
      </c>
      <c r="K156" s="240"/>
    </row>
    <row r="157" spans="2:11" customFormat="1" ht="15" customHeight="1">
      <c r="B157" s="219"/>
      <c r="C157" s="244" t="s">
        <v>717</v>
      </c>
      <c r="D157" s="196"/>
      <c r="E157" s="196"/>
      <c r="F157" s="245" t="s">
        <v>696</v>
      </c>
      <c r="G157" s="196"/>
      <c r="H157" s="244" t="s">
        <v>730</v>
      </c>
      <c r="I157" s="244" t="s">
        <v>692</v>
      </c>
      <c r="J157" s="244">
        <v>50</v>
      </c>
      <c r="K157" s="240"/>
    </row>
    <row r="158" spans="2:11" customFormat="1" ht="15" customHeight="1">
      <c r="B158" s="219"/>
      <c r="C158" s="244" t="s">
        <v>715</v>
      </c>
      <c r="D158" s="196"/>
      <c r="E158" s="196"/>
      <c r="F158" s="245" t="s">
        <v>696</v>
      </c>
      <c r="G158" s="196"/>
      <c r="H158" s="244" t="s">
        <v>730</v>
      </c>
      <c r="I158" s="244" t="s">
        <v>692</v>
      </c>
      <c r="J158" s="244">
        <v>50</v>
      </c>
      <c r="K158" s="240"/>
    </row>
    <row r="159" spans="2:11" customFormat="1" ht="15" customHeight="1">
      <c r="B159" s="219"/>
      <c r="C159" s="244" t="s">
        <v>102</v>
      </c>
      <c r="D159" s="196"/>
      <c r="E159" s="196"/>
      <c r="F159" s="245" t="s">
        <v>690</v>
      </c>
      <c r="G159" s="196"/>
      <c r="H159" s="244" t="s">
        <v>752</v>
      </c>
      <c r="I159" s="244" t="s">
        <v>692</v>
      </c>
      <c r="J159" s="244" t="s">
        <v>753</v>
      </c>
      <c r="K159" s="240"/>
    </row>
    <row r="160" spans="2:11" customFormat="1" ht="15" customHeight="1">
      <c r="B160" s="219"/>
      <c r="C160" s="244" t="s">
        <v>754</v>
      </c>
      <c r="D160" s="196"/>
      <c r="E160" s="196"/>
      <c r="F160" s="245" t="s">
        <v>690</v>
      </c>
      <c r="G160" s="196"/>
      <c r="H160" s="244" t="s">
        <v>755</v>
      </c>
      <c r="I160" s="244" t="s">
        <v>725</v>
      </c>
      <c r="J160" s="244"/>
      <c r="K160" s="240"/>
    </row>
    <row r="161" spans="2:11" customFormat="1" ht="15" customHeight="1">
      <c r="B161" s="246"/>
      <c r="C161" s="226"/>
      <c r="D161" s="226"/>
      <c r="E161" s="226"/>
      <c r="F161" s="226"/>
      <c r="G161" s="226"/>
      <c r="H161" s="226"/>
      <c r="I161" s="226"/>
      <c r="J161" s="226"/>
      <c r="K161" s="247"/>
    </row>
    <row r="162" spans="2:11" customFormat="1" ht="18.75" customHeight="1">
      <c r="B162" s="228"/>
      <c r="C162" s="238"/>
      <c r="D162" s="238"/>
      <c r="E162" s="238"/>
      <c r="F162" s="248"/>
      <c r="G162" s="238"/>
      <c r="H162" s="238"/>
      <c r="I162" s="238"/>
      <c r="J162" s="238"/>
      <c r="K162" s="228"/>
    </row>
    <row r="163" spans="2:11" customFormat="1" ht="18.75" customHeight="1">
      <c r="B163" s="203"/>
      <c r="C163" s="203"/>
      <c r="D163" s="203"/>
      <c r="E163" s="203"/>
      <c r="F163" s="203"/>
      <c r="G163" s="203"/>
      <c r="H163" s="203"/>
      <c r="I163" s="203"/>
      <c r="J163" s="203"/>
      <c r="K163" s="203"/>
    </row>
    <row r="164" spans="2:11" customFormat="1" ht="7.5" customHeight="1">
      <c r="B164" s="185"/>
      <c r="C164" s="186"/>
      <c r="D164" s="186"/>
      <c r="E164" s="186"/>
      <c r="F164" s="186"/>
      <c r="G164" s="186"/>
      <c r="H164" s="186"/>
      <c r="I164" s="186"/>
      <c r="J164" s="186"/>
      <c r="K164" s="187"/>
    </row>
    <row r="165" spans="2:11" customFormat="1" ht="45" customHeight="1">
      <c r="B165" s="188"/>
      <c r="C165" s="316" t="s">
        <v>756</v>
      </c>
      <c r="D165" s="316"/>
      <c r="E165" s="316"/>
      <c r="F165" s="316"/>
      <c r="G165" s="316"/>
      <c r="H165" s="316"/>
      <c r="I165" s="316"/>
      <c r="J165" s="316"/>
      <c r="K165" s="189"/>
    </row>
    <row r="166" spans="2:11" customFormat="1" ht="17.25" customHeight="1">
      <c r="B166" s="188"/>
      <c r="C166" s="209" t="s">
        <v>684</v>
      </c>
      <c r="D166" s="209"/>
      <c r="E166" s="209"/>
      <c r="F166" s="209" t="s">
        <v>685</v>
      </c>
      <c r="G166" s="249"/>
      <c r="H166" s="250" t="s">
        <v>54</v>
      </c>
      <c r="I166" s="250" t="s">
        <v>57</v>
      </c>
      <c r="J166" s="209" t="s">
        <v>686</v>
      </c>
      <c r="K166" s="189"/>
    </row>
    <row r="167" spans="2:11" customFormat="1" ht="17.25" customHeight="1">
      <c r="B167" s="190"/>
      <c r="C167" s="211" t="s">
        <v>687</v>
      </c>
      <c r="D167" s="211"/>
      <c r="E167" s="211"/>
      <c r="F167" s="212" t="s">
        <v>688</v>
      </c>
      <c r="G167" s="251"/>
      <c r="H167" s="252"/>
      <c r="I167" s="252"/>
      <c r="J167" s="211" t="s">
        <v>689</v>
      </c>
      <c r="K167" s="191"/>
    </row>
    <row r="168" spans="2:11" customFormat="1" ht="5.25" customHeight="1">
      <c r="B168" s="219"/>
      <c r="C168" s="214"/>
      <c r="D168" s="214"/>
      <c r="E168" s="214"/>
      <c r="F168" s="214"/>
      <c r="G168" s="215"/>
      <c r="H168" s="214"/>
      <c r="I168" s="214"/>
      <c r="J168" s="214"/>
      <c r="K168" s="240"/>
    </row>
    <row r="169" spans="2:11" customFormat="1" ht="15" customHeight="1">
      <c r="B169" s="219"/>
      <c r="C169" s="196" t="s">
        <v>693</v>
      </c>
      <c r="D169" s="196"/>
      <c r="E169" s="196"/>
      <c r="F169" s="217" t="s">
        <v>690</v>
      </c>
      <c r="G169" s="196"/>
      <c r="H169" s="196" t="s">
        <v>730</v>
      </c>
      <c r="I169" s="196" t="s">
        <v>692</v>
      </c>
      <c r="J169" s="196">
        <v>120</v>
      </c>
      <c r="K169" s="240"/>
    </row>
    <row r="170" spans="2:11" customFormat="1" ht="15" customHeight="1">
      <c r="B170" s="219"/>
      <c r="C170" s="196" t="s">
        <v>739</v>
      </c>
      <c r="D170" s="196"/>
      <c r="E170" s="196"/>
      <c r="F170" s="217" t="s">
        <v>690</v>
      </c>
      <c r="G170" s="196"/>
      <c r="H170" s="196" t="s">
        <v>740</v>
      </c>
      <c r="I170" s="196" t="s">
        <v>692</v>
      </c>
      <c r="J170" s="196" t="s">
        <v>741</v>
      </c>
      <c r="K170" s="240"/>
    </row>
    <row r="171" spans="2:11" customFormat="1" ht="15" customHeight="1">
      <c r="B171" s="219"/>
      <c r="C171" s="196" t="s">
        <v>85</v>
      </c>
      <c r="D171" s="196"/>
      <c r="E171" s="196"/>
      <c r="F171" s="217" t="s">
        <v>690</v>
      </c>
      <c r="G171" s="196"/>
      <c r="H171" s="196" t="s">
        <v>757</v>
      </c>
      <c r="I171" s="196" t="s">
        <v>692</v>
      </c>
      <c r="J171" s="196" t="s">
        <v>741</v>
      </c>
      <c r="K171" s="240"/>
    </row>
    <row r="172" spans="2:11" customFormat="1" ht="15" customHeight="1">
      <c r="B172" s="219"/>
      <c r="C172" s="196" t="s">
        <v>695</v>
      </c>
      <c r="D172" s="196"/>
      <c r="E172" s="196"/>
      <c r="F172" s="217" t="s">
        <v>696</v>
      </c>
      <c r="G172" s="196"/>
      <c r="H172" s="196" t="s">
        <v>757</v>
      </c>
      <c r="I172" s="196" t="s">
        <v>692</v>
      </c>
      <c r="J172" s="196">
        <v>50</v>
      </c>
      <c r="K172" s="240"/>
    </row>
    <row r="173" spans="2:11" customFormat="1" ht="15" customHeight="1">
      <c r="B173" s="219"/>
      <c r="C173" s="196" t="s">
        <v>698</v>
      </c>
      <c r="D173" s="196"/>
      <c r="E173" s="196"/>
      <c r="F173" s="217" t="s">
        <v>690</v>
      </c>
      <c r="G173" s="196"/>
      <c r="H173" s="196" t="s">
        <v>757</v>
      </c>
      <c r="I173" s="196" t="s">
        <v>700</v>
      </c>
      <c r="J173" s="196"/>
      <c r="K173" s="240"/>
    </row>
    <row r="174" spans="2:11" customFormat="1" ht="15" customHeight="1">
      <c r="B174" s="219"/>
      <c r="C174" s="196" t="s">
        <v>709</v>
      </c>
      <c r="D174" s="196"/>
      <c r="E174" s="196"/>
      <c r="F174" s="217" t="s">
        <v>696</v>
      </c>
      <c r="G174" s="196"/>
      <c r="H174" s="196" t="s">
        <v>757</v>
      </c>
      <c r="I174" s="196" t="s">
        <v>692</v>
      </c>
      <c r="J174" s="196">
        <v>50</v>
      </c>
      <c r="K174" s="240"/>
    </row>
    <row r="175" spans="2:11" customFormat="1" ht="15" customHeight="1">
      <c r="B175" s="219"/>
      <c r="C175" s="196" t="s">
        <v>717</v>
      </c>
      <c r="D175" s="196"/>
      <c r="E175" s="196"/>
      <c r="F175" s="217" t="s">
        <v>696</v>
      </c>
      <c r="G175" s="196"/>
      <c r="H175" s="196" t="s">
        <v>757</v>
      </c>
      <c r="I175" s="196" t="s">
        <v>692</v>
      </c>
      <c r="J175" s="196">
        <v>50</v>
      </c>
      <c r="K175" s="240"/>
    </row>
    <row r="176" spans="2:11" customFormat="1" ht="15" customHeight="1">
      <c r="B176" s="219"/>
      <c r="C176" s="196" t="s">
        <v>715</v>
      </c>
      <c r="D176" s="196"/>
      <c r="E176" s="196"/>
      <c r="F176" s="217" t="s">
        <v>696</v>
      </c>
      <c r="G176" s="196"/>
      <c r="H176" s="196" t="s">
        <v>757</v>
      </c>
      <c r="I176" s="196" t="s">
        <v>692</v>
      </c>
      <c r="J176" s="196">
        <v>50</v>
      </c>
      <c r="K176" s="240"/>
    </row>
    <row r="177" spans="2:11" customFormat="1" ht="15" customHeight="1">
      <c r="B177" s="219"/>
      <c r="C177" s="196" t="s">
        <v>114</v>
      </c>
      <c r="D177" s="196"/>
      <c r="E177" s="196"/>
      <c r="F177" s="217" t="s">
        <v>690</v>
      </c>
      <c r="G177" s="196"/>
      <c r="H177" s="196" t="s">
        <v>758</v>
      </c>
      <c r="I177" s="196" t="s">
        <v>759</v>
      </c>
      <c r="J177" s="196"/>
      <c r="K177" s="240"/>
    </row>
    <row r="178" spans="2:11" customFormat="1" ht="15" customHeight="1">
      <c r="B178" s="219"/>
      <c r="C178" s="196" t="s">
        <v>57</v>
      </c>
      <c r="D178" s="196"/>
      <c r="E178" s="196"/>
      <c r="F178" s="217" t="s">
        <v>690</v>
      </c>
      <c r="G178" s="196"/>
      <c r="H178" s="196" t="s">
        <v>760</v>
      </c>
      <c r="I178" s="196" t="s">
        <v>761</v>
      </c>
      <c r="J178" s="196">
        <v>1</v>
      </c>
      <c r="K178" s="240"/>
    </row>
    <row r="179" spans="2:11" customFormat="1" ht="15" customHeight="1">
      <c r="B179" s="219"/>
      <c r="C179" s="196" t="s">
        <v>53</v>
      </c>
      <c r="D179" s="196"/>
      <c r="E179" s="196"/>
      <c r="F179" s="217" t="s">
        <v>690</v>
      </c>
      <c r="G179" s="196"/>
      <c r="H179" s="196" t="s">
        <v>762</v>
      </c>
      <c r="I179" s="196" t="s">
        <v>692</v>
      </c>
      <c r="J179" s="196">
        <v>20</v>
      </c>
      <c r="K179" s="240"/>
    </row>
    <row r="180" spans="2:11" customFormat="1" ht="15" customHeight="1">
      <c r="B180" s="219"/>
      <c r="C180" s="196" t="s">
        <v>54</v>
      </c>
      <c r="D180" s="196"/>
      <c r="E180" s="196"/>
      <c r="F180" s="217" t="s">
        <v>690</v>
      </c>
      <c r="G180" s="196"/>
      <c r="H180" s="196" t="s">
        <v>763</v>
      </c>
      <c r="I180" s="196" t="s">
        <v>692</v>
      </c>
      <c r="J180" s="196">
        <v>255</v>
      </c>
      <c r="K180" s="240"/>
    </row>
    <row r="181" spans="2:11" customFormat="1" ht="15" customHeight="1">
      <c r="B181" s="219"/>
      <c r="C181" s="196" t="s">
        <v>115</v>
      </c>
      <c r="D181" s="196"/>
      <c r="E181" s="196"/>
      <c r="F181" s="217" t="s">
        <v>690</v>
      </c>
      <c r="G181" s="196"/>
      <c r="H181" s="196" t="s">
        <v>654</v>
      </c>
      <c r="I181" s="196" t="s">
        <v>692</v>
      </c>
      <c r="J181" s="196">
        <v>10</v>
      </c>
      <c r="K181" s="240"/>
    </row>
    <row r="182" spans="2:11" customFormat="1" ht="15" customHeight="1">
      <c r="B182" s="219"/>
      <c r="C182" s="196" t="s">
        <v>116</v>
      </c>
      <c r="D182" s="196"/>
      <c r="E182" s="196"/>
      <c r="F182" s="217" t="s">
        <v>690</v>
      </c>
      <c r="G182" s="196"/>
      <c r="H182" s="196" t="s">
        <v>764</v>
      </c>
      <c r="I182" s="196" t="s">
        <v>725</v>
      </c>
      <c r="J182" s="196"/>
      <c r="K182" s="240"/>
    </row>
    <row r="183" spans="2:11" customFormat="1" ht="15" customHeight="1">
      <c r="B183" s="219"/>
      <c r="C183" s="196" t="s">
        <v>765</v>
      </c>
      <c r="D183" s="196"/>
      <c r="E183" s="196"/>
      <c r="F183" s="217" t="s">
        <v>690</v>
      </c>
      <c r="G183" s="196"/>
      <c r="H183" s="196" t="s">
        <v>766</v>
      </c>
      <c r="I183" s="196" t="s">
        <v>725</v>
      </c>
      <c r="J183" s="196"/>
      <c r="K183" s="240"/>
    </row>
    <row r="184" spans="2:11" customFormat="1" ht="15" customHeight="1">
      <c r="B184" s="219"/>
      <c r="C184" s="196" t="s">
        <v>754</v>
      </c>
      <c r="D184" s="196"/>
      <c r="E184" s="196"/>
      <c r="F184" s="217" t="s">
        <v>690</v>
      </c>
      <c r="G184" s="196"/>
      <c r="H184" s="196" t="s">
        <v>767</v>
      </c>
      <c r="I184" s="196" t="s">
        <v>725</v>
      </c>
      <c r="J184" s="196"/>
      <c r="K184" s="240"/>
    </row>
    <row r="185" spans="2:11" customFormat="1" ht="15" customHeight="1">
      <c r="B185" s="219"/>
      <c r="C185" s="196" t="s">
        <v>118</v>
      </c>
      <c r="D185" s="196"/>
      <c r="E185" s="196"/>
      <c r="F185" s="217" t="s">
        <v>696</v>
      </c>
      <c r="G185" s="196"/>
      <c r="H185" s="196" t="s">
        <v>768</v>
      </c>
      <c r="I185" s="196" t="s">
        <v>692</v>
      </c>
      <c r="J185" s="196">
        <v>50</v>
      </c>
      <c r="K185" s="240"/>
    </row>
    <row r="186" spans="2:11" customFormat="1" ht="15" customHeight="1">
      <c r="B186" s="219"/>
      <c r="C186" s="196" t="s">
        <v>769</v>
      </c>
      <c r="D186" s="196"/>
      <c r="E186" s="196"/>
      <c r="F186" s="217" t="s">
        <v>696</v>
      </c>
      <c r="G186" s="196"/>
      <c r="H186" s="196" t="s">
        <v>770</v>
      </c>
      <c r="I186" s="196" t="s">
        <v>771</v>
      </c>
      <c r="J186" s="196"/>
      <c r="K186" s="240"/>
    </row>
    <row r="187" spans="2:11" customFormat="1" ht="15" customHeight="1">
      <c r="B187" s="219"/>
      <c r="C187" s="196" t="s">
        <v>772</v>
      </c>
      <c r="D187" s="196"/>
      <c r="E187" s="196"/>
      <c r="F187" s="217" t="s">
        <v>696</v>
      </c>
      <c r="G187" s="196"/>
      <c r="H187" s="196" t="s">
        <v>773</v>
      </c>
      <c r="I187" s="196" t="s">
        <v>771</v>
      </c>
      <c r="J187" s="196"/>
      <c r="K187" s="240"/>
    </row>
    <row r="188" spans="2:11" customFormat="1" ht="15" customHeight="1">
      <c r="B188" s="219"/>
      <c r="C188" s="196" t="s">
        <v>774</v>
      </c>
      <c r="D188" s="196"/>
      <c r="E188" s="196"/>
      <c r="F188" s="217" t="s">
        <v>696</v>
      </c>
      <c r="G188" s="196"/>
      <c r="H188" s="196" t="s">
        <v>775</v>
      </c>
      <c r="I188" s="196" t="s">
        <v>771</v>
      </c>
      <c r="J188" s="196"/>
      <c r="K188" s="240"/>
    </row>
    <row r="189" spans="2:11" customFormat="1" ht="15" customHeight="1">
      <c r="B189" s="219"/>
      <c r="C189" s="253" t="s">
        <v>776</v>
      </c>
      <c r="D189" s="196"/>
      <c r="E189" s="196"/>
      <c r="F189" s="217" t="s">
        <v>696</v>
      </c>
      <c r="G189" s="196"/>
      <c r="H189" s="196" t="s">
        <v>777</v>
      </c>
      <c r="I189" s="196" t="s">
        <v>778</v>
      </c>
      <c r="J189" s="254" t="s">
        <v>779</v>
      </c>
      <c r="K189" s="240"/>
    </row>
    <row r="190" spans="2:11" customFormat="1" ht="15" customHeight="1">
      <c r="B190" s="255"/>
      <c r="C190" s="256" t="s">
        <v>780</v>
      </c>
      <c r="D190" s="257"/>
      <c r="E190" s="257"/>
      <c r="F190" s="258" t="s">
        <v>696</v>
      </c>
      <c r="G190" s="257"/>
      <c r="H190" s="257" t="s">
        <v>781</v>
      </c>
      <c r="I190" s="257" t="s">
        <v>778</v>
      </c>
      <c r="J190" s="259" t="s">
        <v>779</v>
      </c>
      <c r="K190" s="260"/>
    </row>
    <row r="191" spans="2:11" customFormat="1" ht="15" customHeight="1">
      <c r="B191" s="219"/>
      <c r="C191" s="253" t="s">
        <v>42</v>
      </c>
      <c r="D191" s="196"/>
      <c r="E191" s="196"/>
      <c r="F191" s="217" t="s">
        <v>690</v>
      </c>
      <c r="G191" s="196"/>
      <c r="H191" s="193" t="s">
        <v>782</v>
      </c>
      <c r="I191" s="196" t="s">
        <v>783</v>
      </c>
      <c r="J191" s="196"/>
      <c r="K191" s="240"/>
    </row>
    <row r="192" spans="2:11" customFormat="1" ht="15" customHeight="1">
      <c r="B192" s="219"/>
      <c r="C192" s="253" t="s">
        <v>784</v>
      </c>
      <c r="D192" s="196"/>
      <c r="E192" s="196"/>
      <c r="F192" s="217" t="s">
        <v>690</v>
      </c>
      <c r="G192" s="196"/>
      <c r="H192" s="196" t="s">
        <v>785</v>
      </c>
      <c r="I192" s="196" t="s">
        <v>725</v>
      </c>
      <c r="J192" s="196"/>
      <c r="K192" s="240"/>
    </row>
    <row r="193" spans="2:11" customFormat="1" ht="15" customHeight="1">
      <c r="B193" s="219"/>
      <c r="C193" s="253" t="s">
        <v>786</v>
      </c>
      <c r="D193" s="196"/>
      <c r="E193" s="196"/>
      <c r="F193" s="217" t="s">
        <v>690</v>
      </c>
      <c r="G193" s="196"/>
      <c r="H193" s="196" t="s">
        <v>787</v>
      </c>
      <c r="I193" s="196" t="s">
        <v>725</v>
      </c>
      <c r="J193" s="196"/>
      <c r="K193" s="240"/>
    </row>
    <row r="194" spans="2:11" customFormat="1" ht="15" customHeight="1">
      <c r="B194" s="219"/>
      <c r="C194" s="253" t="s">
        <v>788</v>
      </c>
      <c r="D194" s="196"/>
      <c r="E194" s="196"/>
      <c r="F194" s="217" t="s">
        <v>696</v>
      </c>
      <c r="G194" s="196"/>
      <c r="H194" s="196" t="s">
        <v>789</v>
      </c>
      <c r="I194" s="196" t="s">
        <v>725</v>
      </c>
      <c r="J194" s="196"/>
      <c r="K194" s="240"/>
    </row>
    <row r="195" spans="2:11" customFormat="1" ht="15" customHeight="1">
      <c r="B195" s="246"/>
      <c r="C195" s="261"/>
      <c r="D195" s="226"/>
      <c r="E195" s="226"/>
      <c r="F195" s="226"/>
      <c r="G195" s="226"/>
      <c r="H195" s="226"/>
      <c r="I195" s="226"/>
      <c r="J195" s="226"/>
      <c r="K195" s="247"/>
    </row>
    <row r="196" spans="2:11" customFormat="1" ht="18.75" customHeight="1">
      <c r="B196" s="228"/>
      <c r="C196" s="238"/>
      <c r="D196" s="238"/>
      <c r="E196" s="238"/>
      <c r="F196" s="248"/>
      <c r="G196" s="238"/>
      <c r="H196" s="238"/>
      <c r="I196" s="238"/>
      <c r="J196" s="238"/>
      <c r="K196" s="228"/>
    </row>
    <row r="197" spans="2:11" customFormat="1" ht="18.75" customHeight="1">
      <c r="B197" s="228"/>
      <c r="C197" s="238"/>
      <c r="D197" s="238"/>
      <c r="E197" s="238"/>
      <c r="F197" s="248"/>
      <c r="G197" s="238"/>
      <c r="H197" s="238"/>
      <c r="I197" s="238"/>
      <c r="J197" s="238"/>
      <c r="K197" s="228"/>
    </row>
    <row r="198" spans="2:11" customFormat="1" ht="18.75" customHeight="1">
      <c r="B198" s="203"/>
      <c r="C198" s="203"/>
      <c r="D198" s="203"/>
      <c r="E198" s="203"/>
      <c r="F198" s="203"/>
      <c r="G198" s="203"/>
      <c r="H198" s="203"/>
      <c r="I198" s="203"/>
      <c r="J198" s="203"/>
      <c r="K198" s="203"/>
    </row>
    <row r="199" spans="2:11" customFormat="1" ht="11">
      <c r="B199" s="185"/>
      <c r="C199" s="186"/>
      <c r="D199" s="186"/>
      <c r="E199" s="186"/>
      <c r="F199" s="186"/>
      <c r="G199" s="186"/>
      <c r="H199" s="186"/>
      <c r="I199" s="186"/>
      <c r="J199" s="186"/>
      <c r="K199" s="187"/>
    </row>
    <row r="200" spans="2:11" customFormat="1" ht="21">
      <c r="B200" s="188"/>
      <c r="C200" s="316" t="s">
        <v>790</v>
      </c>
      <c r="D200" s="316"/>
      <c r="E200" s="316"/>
      <c r="F200" s="316"/>
      <c r="G200" s="316"/>
      <c r="H200" s="316"/>
      <c r="I200" s="316"/>
      <c r="J200" s="316"/>
      <c r="K200" s="189"/>
    </row>
    <row r="201" spans="2:11" customFormat="1" ht="25.5" customHeight="1">
      <c r="B201" s="188"/>
      <c r="C201" s="262" t="s">
        <v>791</v>
      </c>
      <c r="D201" s="262"/>
      <c r="E201" s="262"/>
      <c r="F201" s="262" t="s">
        <v>792</v>
      </c>
      <c r="G201" s="263"/>
      <c r="H201" s="319" t="s">
        <v>793</v>
      </c>
      <c r="I201" s="319"/>
      <c r="J201" s="319"/>
      <c r="K201" s="189"/>
    </row>
    <row r="202" spans="2:11" customFormat="1" ht="5.25" customHeight="1">
      <c r="B202" s="219"/>
      <c r="C202" s="214"/>
      <c r="D202" s="214"/>
      <c r="E202" s="214"/>
      <c r="F202" s="214"/>
      <c r="G202" s="238"/>
      <c r="H202" s="214"/>
      <c r="I202" s="214"/>
      <c r="J202" s="214"/>
      <c r="K202" s="240"/>
    </row>
    <row r="203" spans="2:11" customFormat="1" ht="15" customHeight="1">
      <c r="B203" s="219"/>
      <c r="C203" s="196" t="s">
        <v>783</v>
      </c>
      <c r="D203" s="196"/>
      <c r="E203" s="196"/>
      <c r="F203" s="217" t="s">
        <v>43</v>
      </c>
      <c r="G203" s="196"/>
      <c r="H203" s="320" t="s">
        <v>794</v>
      </c>
      <c r="I203" s="320"/>
      <c r="J203" s="320"/>
      <c r="K203" s="240"/>
    </row>
    <row r="204" spans="2:11" customFormat="1" ht="15" customHeight="1">
      <c r="B204" s="219"/>
      <c r="C204" s="196"/>
      <c r="D204" s="196"/>
      <c r="E204" s="196"/>
      <c r="F204" s="217" t="s">
        <v>44</v>
      </c>
      <c r="G204" s="196"/>
      <c r="H204" s="320" t="s">
        <v>795</v>
      </c>
      <c r="I204" s="320"/>
      <c r="J204" s="320"/>
      <c r="K204" s="240"/>
    </row>
    <row r="205" spans="2:11" customFormat="1" ht="15" customHeight="1">
      <c r="B205" s="219"/>
      <c r="C205" s="196"/>
      <c r="D205" s="196"/>
      <c r="E205" s="196"/>
      <c r="F205" s="217" t="s">
        <v>47</v>
      </c>
      <c r="G205" s="196"/>
      <c r="H205" s="320" t="s">
        <v>796</v>
      </c>
      <c r="I205" s="320"/>
      <c r="J205" s="320"/>
      <c r="K205" s="240"/>
    </row>
    <row r="206" spans="2:11" customFormat="1" ht="15" customHeight="1">
      <c r="B206" s="219"/>
      <c r="C206" s="196"/>
      <c r="D206" s="196"/>
      <c r="E206" s="196"/>
      <c r="F206" s="217" t="s">
        <v>45</v>
      </c>
      <c r="G206" s="196"/>
      <c r="H206" s="320" t="s">
        <v>797</v>
      </c>
      <c r="I206" s="320"/>
      <c r="J206" s="320"/>
      <c r="K206" s="240"/>
    </row>
    <row r="207" spans="2:11" customFormat="1" ht="15" customHeight="1">
      <c r="B207" s="219"/>
      <c r="C207" s="196"/>
      <c r="D207" s="196"/>
      <c r="E207" s="196"/>
      <c r="F207" s="217" t="s">
        <v>46</v>
      </c>
      <c r="G207" s="196"/>
      <c r="H207" s="320" t="s">
        <v>798</v>
      </c>
      <c r="I207" s="320"/>
      <c r="J207" s="320"/>
      <c r="K207" s="240"/>
    </row>
    <row r="208" spans="2:11" customFormat="1" ht="15" customHeight="1">
      <c r="B208" s="219"/>
      <c r="C208" s="196"/>
      <c r="D208" s="196"/>
      <c r="E208" s="196"/>
      <c r="F208" s="217"/>
      <c r="G208" s="196"/>
      <c r="H208" s="196"/>
      <c r="I208" s="196"/>
      <c r="J208" s="196"/>
      <c r="K208" s="240"/>
    </row>
    <row r="209" spans="2:11" customFormat="1" ht="15" customHeight="1">
      <c r="B209" s="219"/>
      <c r="C209" s="196" t="s">
        <v>737</v>
      </c>
      <c r="D209" s="196"/>
      <c r="E209" s="196"/>
      <c r="F209" s="217" t="s">
        <v>78</v>
      </c>
      <c r="G209" s="196"/>
      <c r="H209" s="320" t="s">
        <v>799</v>
      </c>
      <c r="I209" s="320"/>
      <c r="J209" s="320"/>
      <c r="K209" s="240"/>
    </row>
    <row r="210" spans="2:11" customFormat="1" ht="15" customHeight="1">
      <c r="B210" s="219"/>
      <c r="C210" s="196"/>
      <c r="D210" s="196"/>
      <c r="E210" s="196"/>
      <c r="F210" s="217" t="s">
        <v>634</v>
      </c>
      <c r="G210" s="196"/>
      <c r="H210" s="320" t="s">
        <v>635</v>
      </c>
      <c r="I210" s="320"/>
      <c r="J210" s="320"/>
      <c r="K210" s="240"/>
    </row>
    <row r="211" spans="2:11" customFormat="1" ht="15" customHeight="1">
      <c r="B211" s="219"/>
      <c r="C211" s="196"/>
      <c r="D211" s="196"/>
      <c r="E211" s="196"/>
      <c r="F211" s="217" t="s">
        <v>632</v>
      </c>
      <c r="G211" s="196"/>
      <c r="H211" s="320" t="s">
        <v>800</v>
      </c>
      <c r="I211" s="320"/>
      <c r="J211" s="320"/>
      <c r="K211" s="240"/>
    </row>
    <row r="212" spans="2:11" customFormat="1" ht="15" customHeight="1">
      <c r="B212" s="264"/>
      <c r="C212" s="196"/>
      <c r="D212" s="196"/>
      <c r="E212" s="196"/>
      <c r="F212" s="217" t="s">
        <v>93</v>
      </c>
      <c r="G212" s="253"/>
      <c r="H212" s="321" t="s">
        <v>636</v>
      </c>
      <c r="I212" s="321"/>
      <c r="J212" s="321"/>
      <c r="K212" s="265"/>
    </row>
    <row r="213" spans="2:11" customFormat="1" ht="15" customHeight="1">
      <c r="B213" s="264"/>
      <c r="C213" s="196"/>
      <c r="D213" s="196"/>
      <c r="E213" s="196"/>
      <c r="F213" s="217" t="s">
        <v>637</v>
      </c>
      <c r="G213" s="253"/>
      <c r="H213" s="321" t="s">
        <v>616</v>
      </c>
      <c r="I213" s="321"/>
      <c r="J213" s="321"/>
      <c r="K213" s="265"/>
    </row>
    <row r="214" spans="2:11" customFormat="1" ht="15" customHeight="1">
      <c r="B214" s="264"/>
      <c r="C214" s="196"/>
      <c r="D214" s="196"/>
      <c r="E214" s="196"/>
      <c r="F214" s="217"/>
      <c r="G214" s="253"/>
      <c r="H214" s="244"/>
      <c r="I214" s="244"/>
      <c r="J214" s="244"/>
      <c r="K214" s="265"/>
    </row>
    <row r="215" spans="2:11" customFormat="1" ht="15" customHeight="1">
      <c r="B215" s="264"/>
      <c r="C215" s="196" t="s">
        <v>761</v>
      </c>
      <c r="D215" s="196"/>
      <c r="E215" s="196"/>
      <c r="F215" s="217">
        <v>1</v>
      </c>
      <c r="G215" s="253"/>
      <c r="H215" s="321" t="s">
        <v>801</v>
      </c>
      <c r="I215" s="321"/>
      <c r="J215" s="321"/>
      <c r="K215" s="265"/>
    </row>
    <row r="216" spans="2:11" customFormat="1" ht="15" customHeight="1">
      <c r="B216" s="264"/>
      <c r="C216" s="196"/>
      <c r="D216" s="196"/>
      <c r="E216" s="196"/>
      <c r="F216" s="217">
        <v>2</v>
      </c>
      <c r="G216" s="253"/>
      <c r="H216" s="321" t="s">
        <v>802</v>
      </c>
      <c r="I216" s="321"/>
      <c r="J216" s="321"/>
      <c r="K216" s="265"/>
    </row>
    <row r="217" spans="2:11" customFormat="1" ht="15" customHeight="1">
      <c r="B217" s="264"/>
      <c r="C217" s="196"/>
      <c r="D217" s="196"/>
      <c r="E217" s="196"/>
      <c r="F217" s="217">
        <v>3</v>
      </c>
      <c r="G217" s="253"/>
      <c r="H217" s="321" t="s">
        <v>803</v>
      </c>
      <c r="I217" s="321"/>
      <c r="J217" s="321"/>
      <c r="K217" s="265"/>
    </row>
    <row r="218" spans="2:11" customFormat="1" ht="15" customHeight="1">
      <c r="B218" s="264"/>
      <c r="C218" s="196"/>
      <c r="D218" s="196"/>
      <c r="E218" s="196"/>
      <c r="F218" s="217">
        <v>4</v>
      </c>
      <c r="G218" s="253"/>
      <c r="H218" s="321" t="s">
        <v>804</v>
      </c>
      <c r="I218" s="321"/>
      <c r="J218" s="321"/>
      <c r="K218" s="265"/>
    </row>
    <row r="219" spans="2:11" customFormat="1" ht="12.75" customHeight="1">
      <c r="B219" s="266"/>
      <c r="C219" s="267"/>
      <c r="D219" s="267"/>
      <c r="E219" s="267"/>
      <c r="F219" s="267"/>
      <c r="G219" s="267"/>
      <c r="H219" s="267"/>
      <c r="I219" s="267"/>
      <c r="J219" s="267"/>
      <c r="K219" s="26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NEBUDE REALIZOVÁNO - Neoceňujte</vt:lpstr>
      <vt:lpstr>SO b - Parkovací plocha B</vt:lpstr>
      <vt:lpstr>SO c - Chodník </vt:lpstr>
      <vt:lpstr>VON - Vedlejší a ostatní ...</vt:lpstr>
      <vt:lpstr>Pokyny pro vyplnění</vt:lpstr>
      <vt:lpstr>'NEBUDE REALIZOVÁNO - Neoceňujte'!Názvy_tisku</vt:lpstr>
      <vt:lpstr>'Rekapitulace stavby'!Názvy_tisku</vt:lpstr>
      <vt:lpstr>'SO b - Parkovací plocha B'!Názvy_tisku</vt:lpstr>
      <vt:lpstr>'SO c - Chodník '!Názvy_tisku</vt:lpstr>
      <vt:lpstr>'VON - Vedlejší a ostatní ...'!Názvy_tisku</vt:lpstr>
      <vt:lpstr>'NEBUDE REALIZOVÁNO - Neoceňujte'!Oblast_tisku</vt:lpstr>
      <vt:lpstr>'Pokyny pro vyplnění'!Oblast_tisku</vt:lpstr>
      <vt:lpstr>'Rekapitulace stavby'!Oblast_tisku</vt:lpstr>
      <vt:lpstr>'SO b - Parkovací plocha B'!Oblast_tisku</vt:lpstr>
      <vt:lpstr>'SO c - Chodník 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Brůna</dc:creator>
  <cp:lastModifiedBy>Marie Harantová</cp:lastModifiedBy>
  <dcterms:created xsi:type="dcterms:W3CDTF">2024-12-02T06:21:52Z</dcterms:created>
  <dcterms:modified xsi:type="dcterms:W3CDTF">2025-07-22T16:18:37Z</dcterms:modified>
</cp:coreProperties>
</file>